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Восточное отделение\Иркутская обл., п. Усть-Ордынский, ул.50-летия Октября, 64А\2023\Аукцион\"/>
    </mc:Choice>
  </mc:AlternateContent>
  <bookViews>
    <workbookView xWindow="-120" yWindow="-120" windowWidth="25440" windowHeight="15390"/>
  </bookViews>
  <sheets>
    <sheet name="1" sheetId="4" r:id="rId1"/>
  </sheets>
  <definedNames>
    <definedName name="_xlnm.Print_Area" localSheetId="0">'1'!$A$1:$L$123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9" i="4" l="1"/>
  <c r="D95" i="4"/>
  <c r="K95" i="4" s="1"/>
  <c r="G84" i="4"/>
  <c r="D94" i="4"/>
  <c r="D82" i="4"/>
  <c r="D80" i="4"/>
  <c r="D96" i="4" s="1"/>
  <c r="K96" i="4" s="1"/>
  <c r="G80" i="4"/>
  <c r="D71" i="4" l="1"/>
  <c r="A19" i="4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D27" i="4"/>
  <c r="D36" i="4"/>
  <c r="G36" i="4" s="1"/>
  <c r="D34" i="4"/>
  <c r="D30" i="4"/>
  <c r="D37" i="4" l="1"/>
  <c r="G37" i="4" s="1"/>
  <c r="D61" i="4"/>
  <c r="K61" i="4"/>
  <c r="D60" i="4"/>
  <c r="K38" i="4" l="1"/>
  <c r="D14" i="4"/>
  <c r="D19" i="4" l="1"/>
  <c r="K26" i="4" l="1"/>
  <c r="K103" i="4" l="1"/>
</calcChain>
</file>

<file path=xl/sharedStrings.xml><?xml version="1.0" encoding="utf-8"?>
<sst xmlns="http://schemas.openxmlformats.org/spreadsheetml/2006/main" count="580" uniqueCount="270">
  <si>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</si>
  <si>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</si>
  <si>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</si>
  <si>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</si>
  <si>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</si>
  <si>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</si>
  <si>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м</t>
  </si>
  <si>
    <t>м3</t>
  </si>
  <si>
    <t>шт.</t>
  </si>
  <si>
    <t>Ед. изм</t>
  </si>
  <si>
    <t>Потребность в основных материалах</t>
  </si>
  <si>
    <t>Использование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</si>
  <si>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</si>
  <si>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</si>
  <si>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</si>
  <si>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</si>
  <si>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</si>
  <si>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</si>
  <si>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</si>
  <si>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</si>
  <si>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</si>
  <si>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9</t>
  </si>
  <si>
    <t>Общестроительные работы</t>
  </si>
  <si>
    <t>подрядчик</t>
  </si>
  <si>
    <t>кг</t>
  </si>
  <si>
    <t>12</t>
  </si>
  <si>
    <t>стр. мусор</t>
  </si>
  <si>
    <t>Административное здание</t>
  </si>
  <si>
    <t>Ремонт кровли</t>
  </si>
  <si>
    <t>Масляная окраска ранее окрашенных ворот гаража с двух сторон</t>
  </si>
  <si>
    <t>Дефектная ведомость № 1 (ведомость объемов работ)</t>
  </si>
  <si>
    <t>Поставщик</t>
  </si>
  <si>
    <t>Демонтажные работы</t>
  </si>
  <si>
    <t>Гараж</t>
  </si>
  <si>
    <t>Благоустройство</t>
  </si>
  <si>
    <t>м.п.</t>
  </si>
  <si>
    <t>1,89</t>
  </si>
  <si>
    <t>дверной блок металлический</t>
  </si>
  <si>
    <t>т</t>
  </si>
  <si>
    <t>УТВЕРЖДАЮ:</t>
  </si>
  <si>
    <t>0,2</t>
  </si>
  <si>
    <t>1,0</t>
  </si>
  <si>
    <t>краска масляная для наружных работ</t>
  </si>
  <si>
    <t>____________________О.Н. Герасименко</t>
  </si>
  <si>
    <t>шт</t>
  </si>
  <si>
    <t xml:space="preserve"> шт.                 шт.</t>
  </si>
  <si>
    <t xml:space="preserve">Монтаж входного дверного блока с терморазрывом (1*2,1) </t>
  </si>
  <si>
    <t>2,1</t>
  </si>
  <si>
    <t>Замена плиток подвесного потолка "Армстронг"</t>
  </si>
  <si>
    <t>1,4</t>
  </si>
  <si>
    <t>ПГС</t>
  </si>
  <si>
    <t>Примечания:</t>
  </si>
  <si>
    <t xml:space="preserve">Подрядчиком должна быть обеспечена доставка строительного мусора до мест утилизации. </t>
  </si>
  <si>
    <t>Производство ремонтно-строительных работ осуществляется в помещениях эксплуатируемого объекта без остановки рабочего процесса предприятия, при этом: в зоне производства ремонтно-строительных работ имеются мебель и иные загромождающие помещения предметы. Стесненность 1,35 ( коэффициент доплат к стоимости работ согласно общих частей СНИП)</t>
  </si>
  <si>
    <t xml:space="preserve">повт.исп      </t>
  </si>
  <si>
    <t>Прочие работы</t>
  </si>
  <si>
    <t>Очистка помещений от строительного мусора с затариванием в мешки</t>
  </si>
  <si>
    <t>тн</t>
  </si>
  <si>
    <t>Погрузка строительного мусора в автосамосвалы и вывозка на расстояние до 15 км</t>
  </si>
  <si>
    <t xml:space="preserve">Влажная уборка помещений </t>
  </si>
  <si>
    <t>25,0</t>
  </si>
  <si>
    <t>Ремонт оконных защитных жалюзи</t>
  </si>
  <si>
    <t>механизм открывания защитных жалюзи</t>
  </si>
  <si>
    <t>"____" ___________2023 г.</t>
  </si>
  <si>
    <t>Окраска ранее окрашенного флагштока</t>
  </si>
  <si>
    <t>дверной блок деревянный</t>
  </si>
  <si>
    <t xml:space="preserve">Ремонт штукатурки стен </t>
  </si>
  <si>
    <t>штукатурный раствор</t>
  </si>
  <si>
    <t>эмаль акриловая моющаяся</t>
  </si>
  <si>
    <t xml:space="preserve">шт.           </t>
  </si>
  <si>
    <t>5,3</t>
  </si>
  <si>
    <t>плитки подвесного потолка</t>
  </si>
  <si>
    <t>Замена конвекторов</t>
  </si>
  <si>
    <t>стр.мусор</t>
  </si>
  <si>
    <t>Начальник ОКСиКР ООО "Иркутскэнергосбыт"_____________Е.Л. Баженов</t>
  </si>
  <si>
    <t>Главный инженер ООО "Иркутскэнергосбыт"</t>
  </si>
  <si>
    <t>Приложение № 2 к договору подряда № 04/КР от "_____" июня 2023 г.</t>
  </si>
  <si>
    <t>Инженер по надзору за зданиями и сооружениями 2 кат. ОКСиКР ООО "Иркутскэнергосбыт"_____________В.В. Пятых</t>
  </si>
  <si>
    <t xml:space="preserve">Демонтаж входного металлического дверного блока </t>
  </si>
  <si>
    <t>Демонтаж деревянных дверных блоков 900*2100 мм</t>
  </si>
  <si>
    <r>
      <t xml:space="preserve">светодиодные светильники с гарантией 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 xml:space="preserve"> 5 лет                                                              подвесы подвесного потолка "Амстронг"</t>
    </r>
  </si>
  <si>
    <t>1,0                   2,0</t>
  </si>
  <si>
    <t>39,0</t>
  </si>
  <si>
    <t>14,04</t>
  </si>
  <si>
    <t xml:space="preserve">повт.исп.          </t>
  </si>
  <si>
    <t>14,0</t>
  </si>
  <si>
    <t xml:space="preserve">конвектор электрический типа Atlantic F17 Essential, 1000 Вт                                                </t>
  </si>
  <si>
    <t xml:space="preserve">Окраска ранее окрашенных стен гаража масляным составом </t>
  </si>
  <si>
    <t>Окраска ранее окрашенных стен гаража водоэмульсионными составами</t>
  </si>
  <si>
    <t>краска ВД-АК</t>
  </si>
  <si>
    <t xml:space="preserve">профнастил С21*0,7                                             </t>
  </si>
  <si>
    <t xml:space="preserve">м2          </t>
  </si>
  <si>
    <t>Устройство площадки сбора ТКО</t>
  </si>
  <si>
    <t>Разработка грунта вручную 2000х1300х200 мм</t>
  </si>
  <si>
    <t>м2/м3</t>
  </si>
  <si>
    <t>2,6/0,52</t>
  </si>
  <si>
    <t>Устройство подушки из ПГС толщ. 100 мм с уплотнением вибротрамбовками</t>
  </si>
  <si>
    <t>2,6/0,26</t>
  </si>
  <si>
    <t>Бетонирование площадки ТКО 2000х1300х200 мм</t>
  </si>
  <si>
    <t xml:space="preserve">м3    </t>
  </si>
  <si>
    <t>Изготовление и монтаж закладных деталей</t>
  </si>
  <si>
    <t>-пластина металлическая 100х100х3 мм                               -арматура А3 8мм</t>
  </si>
  <si>
    <t>шт/кг                                               м/кг</t>
  </si>
  <si>
    <t>3/0,7                                                       1,2/0,47</t>
  </si>
  <si>
    <t xml:space="preserve">м                  шт/м              </t>
  </si>
  <si>
    <t xml:space="preserve">8                   3/5,85            </t>
  </si>
  <si>
    <t>Устройство ограждения (h=1,95м) из профлиста</t>
  </si>
  <si>
    <t xml:space="preserve">-профнастил С21*0,7 (цвет по согласованию)                                                                                                                              </t>
  </si>
  <si>
    <t xml:space="preserve">м2                             </t>
  </si>
  <si>
    <t>Окраска ранее неокрашенных металлических поверхностей ограждения на 2 раза</t>
  </si>
  <si>
    <t>Установка системы вызова для маломобильных групп населения с табличкой со шрифтом Брайля</t>
  </si>
  <si>
    <t>Крыльцо</t>
  </si>
  <si>
    <t>5,0</t>
  </si>
  <si>
    <t>грунт-эмаль типа РЖАВОСТОП (цвет согласовать с заказчиком)</t>
  </si>
  <si>
    <t>59,04</t>
  </si>
  <si>
    <t>60,72</t>
  </si>
  <si>
    <t>Замена распашных ворот из профнастила 3166*1674 (h) мм</t>
  </si>
  <si>
    <t>60,14</t>
  </si>
  <si>
    <t>Демонтаж кровельного покрытия из профилированного листа</t>
  </si>
  <si>
    <t>Монтаж кровельного покрытия из профилированного листа</t>
  </si>
  <si>
    <t>комплект системы вызова  для маломобильных групп населения с табличкой со шрифтом Брайля</t>
  </si>
  <si>
    <t>бетон В15 (М200)</t>
  </si>
  <si>
    <t>грунт-эмаль РЖАВОСТОП серая</t>
  </si>
  <si>
    <t>по адресу: Иркутская обл., п.Усть-Ордынский, ул.50-летия Октября, 64А</t>
  </si>
  <si>
    <t>уплотнители для окон</t>
  </si>
  <si>
    <t>17,01</t>
  </si>
  <si>
    <t>Смена светодиодных светильников в подвесных потолках "Армстронг" с использованием дополнительных подвесов в помещении №11</t>
  </si>
  <si>
    <t>Изготовление и монтаж деревянных вентиляционных решеток 550х950 мм</t>
  </si>
  <si>
    <t xml:space="preserve">Деревянные конструкции </t>
  </si>
  <si>
    <t>Демонтаж деревянных вентиляционных решеток 550х950 мм и деревянного дверного полотна 550х950 мм</t>
  </si>
  <si>
    <t>Изготовление и монтаж деревянного дверного блока 550х950 мм</t>
  </si>
  <si>
    <t>Окраска деревянных конструкций стуховых окон</t>
  </si>
  <si>
    <t>Установка и разборка лесов вертикальной проекции</t>
  </si>
  <si>
    <t>Демонтаж-монтаж снегозадержателей</t>
  </si>
  <si>
    <t>Снегозадержатели</t>
  </si>
  <si>
    <t>Профлист из оцинкованной стали (синий)</t>
  </si>
  <si>
    <t>Конёк из оцинкованой стали</t>
  </si>
  <si>
    <t>Демонтаж мелких покрытий (коньков, ендов и т.д) с устройством гидроизоляции стыков битумным герметиком</t>
  </si>
  <si>
    <t>Монтаж мелких покрытий (коньков, ендов и т.д) с устройством гидроизоляции стыков битумным герметиком</t>
  </si>
  <si>
    <t>щеколда</t>
  </si>
  <si>
    <t>ручка деревянная</t>
  </si>
  <si>
    <t>петли металлические</t>
  </si>
  <si>
    <t>деревянная дверная коробка</t>
  </si>
  <si>
    <t>пиломатериал</t>
  </si>
  <si>
    <t>0,13</t>
  </si>
  <si>
    <t>Окраска решетки, прожилин и столбов металлического ранее окрашенного ограждения с расчисткой металлических поверхностей от старой краски</t>
  </si>
  <si>
    <t>Регулировка оконных створок ПВХ окон (12 шт) с заменой уплотнительных резинок</t>
  </si>
  <si>
    <t>Демонтаж-монтаж воронки водосточной системы</t>
  </si>
  <si>
    <t>Конвектор</t>
  </si>
  <si>
    <t xml:space="preserve">Плитки подвесного потолка    </t>
  </si>
  <si>
    <t>Воронка водосточной системы</t>
  </si>
  <si>
    <t>Демонтаж-монтаж колена водосточной системы</t>
  </si>
  <si>
    <t>Демонтаж-монтаж трубы водосточной системы</t>
  </si>
  <si>
    <t>Труба водосточной системы</t>
  </si>
  <si>
    <t>Демонтаж-монтаж отмета водосточной системы</t>
  </si>
  <si>
    <t>Отмет водосточной системы</t>
  </si>
  <si>
    <t>Колено трубы водосточной системы</t>
  </si>
  <si>
    <t>Профлист</t>
  </si>
  <si>
    <t>Демонтаж-монтаж светильника над запасным выходом</t>
  </si>
  <si>
    <t>Демонтаж-монтаж козырька из профлиста над запасным выходом</t>
  </si>
  <si>
    <t>Светильник круглый настенный</t>
  </si>
  <si>
    <t>Демонтаж-монтаж металлокаркаса над запасным выходом</t>
  </si>
  <si>
    <t xml:space="preserve">Демонтаж угловых обрамлений из оцинкованной стали  наружного дверного блока </t>
  </si>
  <si>
    <t xml:space="preserve">Обратный монтаж обрамлений из оцинкованной стали  наружного дверного блока </t>
  </si>
  <si>
    <t>Угловые обрамления из оцинкованной стали</t>
  </si>
  <si>
    <t>Демонтаж-монтаж защитных жалюзи на окнах</t>
  </si>
  <si>
    <t>шт / м2</t>
  </si>
  <si>
    <t>1 / 2,25</t>
  </si>
  <si>
    <t>Механические жалюзи</t>
  </si>
  <si>
    <t>Демонтаж-монтаж винилового сайдинга</t>
  </si>
  <si>
    <t>Виниловый сайдинг</t>
  </si>
  <si>
    <t xml:space="preserve">Демонтаж минераловатного утеплителя </t>
  </si>
  <si>
    <t>Минераловатный утеплитель</t>
  </si>
  <si>
    <t>деревянное дверное полотно 550х950</t>
  </si>
  <si>
    <t>Металлокаркас</t>
  </si>
  <si>
    <t>Монтаж деревянных дверных блоков</t>
  </si>
  <si>
    <t>деревянный дверной блок с наличниками, скобянными изделиями, ручками и замками</t>
  </si>
  <si>
    <t>Изготовление и монтаж металлоконструкций ограждения</t>
  </si>
  <si>
    <t>Ведение и предоставление заказчику Исполнительной документации при окончании ремонтных работ</t>
  </si>
  <si>
    <t>перенос кондиционера</t>
  </si>
  <si>
    <t xml:space="preserve">Демонтаж внутреннего блока кондиционера </t>
  </si>
  <si>
    <t>Демонтаж медных труб</t>
  </si>
  <si>
    <t>Установка сплит-систем с внутренним блоком настенного типа мощностью: до 5 кВт</t>
  </si>
  <si>
    <t>Труба гофрированная 16 мм</t>
  </si>
  <si>
    <t xml:space="preserve">Труба медная 1/4 для кондиционеров </t>
  </si>
  <si>
    <t>Трубная теплоизоляция (1/4)</t>
  </si>
  <si>
    <t>Трубная теплоизоляция (3/8)</t>
  </si>
  <si>
    <t>Монтаж трубы гофрированной конденсатопровода</t>
  </si>
  <si>
    <t>кмп</t>
  </si>
  <si>
    <t>Внутренний блок настенного типа KITANO KR-AKIRA-12/I</t>
  </si>
  <si>
    <t>Сверление отверстий Ø 50 мм в брусовых стенах толщиной до 200 мм</t>
  </si>
  <si>
    <t>Установка кабель канала Рувинил 74х55</t>
  </si>
  <si>
    <t>Кабель-канал Рувинил РКК-74х55</t>
  </si>
  <si>
    <t>Угол поворота внутренний 90° 74х55</t>
  </si>
  <si>
    <t>Ввод в строение 74х55</t>
  </si>
  <si>
    <t>Прямой ввод в стену 74х55</t>
  </si>
  <si>
    <t>передать Заказчику</t>
  </si>
  <si>
    <t>Трубы медные отожженные 1/4, 1/2</t>
  </si>
  <si>
    <t>Труба медная 1/2 для кондиционеров</t>
  </si>
  <si>
    <t>Кабель силовой ВВГнг-LS 5x1,5</t>
  </si>
  <si>
    <t>Трубки дренажные гофрированные для систем кондиционирования (16 мм)</t>
  </si>
  <si>
    <t>Кабель силовой ВВГнг 3х1,5</t>
  </si>
  <si>
    <t>Разборка поручней</t>
  </si>
  <si>
    <t>м3/м.п.</t>
  </si>
  <si>
    <t>0,011/3,4</t>
  </si>
  <si>
    <t>Поручни</t>
  </si>
  <si>
    <t>Стр.мусор</t>
  </si>
  <si>
    <t>Разборка балясин</t>
  </si>
  <si>
    <t>м3/шт.</t>
  </si>
  <si>
    <t>0,025/11</t>
  </si>
  <si>
    <t>Балясина</t>
  </si>
  <si>
    <t>Разборка деревянных косоуров</t>
  </si>
  <si>
    <t>Пропитка деревянных конструкций на 2 раза (столбы, косоуры, деревянные подкладки)</t>
  </si>
  <si>
    <t>Лак БТ-577</t>
  </si>
  <si>
    <t>Установка косоуров</t>
  </si>
  <si>
    <t>Брус 100*180</t>
  </si>
  <si>
    <t>м.п</t>
  </si>
  <si>
    <t>Доска 40</t>
  </si>
  <si>
    <t>Брусок 50*50</t>
  </si>
  <si>
    <t>Установка поручней</t>
  </si>
  <si>
    <t>Поручень деревянный 45*75</t>
  </si>
  <si>
    <t>Установка балясин</t>
  </si>
  <si>
    <t>м3/шт</t>
  </si>
  <si>
    <t>11</t>
  </si>
  <si>
    <t>13</t>
  </si>
  <si>
    <t>14</t>
  </si>
  <si>
    <t>Устройство минераловатного утеплителя толщ. 100 мм</t>
  </si>
  <si>
    <t xml:space="preserve">Утеплитель типа Технониколь под сайдинг 50 мм </t>
  </si>
  <si>
    <t>Планка угла наружного 75х75х3000</t>
  </si>
  <si>
    <t>профлист из оцинкованной стали (синий) С-21 толщ. 0,7 мм</t>
  </si>
  <si>
    <t>Битумный герметик типа Soudal, 280мл</t>
  </si>
  <si>
    <t>уп.</t>
  </si>
  <si>
    <t>конёк из оцинкованой стали толщ.0,5 мм 400х400 мм</t>
  </si>
  <si>
    <t>ендова из оцинкованой стали толщ.0,5 500х500 мм</t>
  </si>
  <si>
    <t>1,7</t>
  </si>
  <si>
    <t>0,11</t>
  </si>
  <si>
    <t>0,013</t>
  </si>
  <si>
    <t>0,018</t>
  </si>
  <si>
    <t>7,3</t>
  </si>
  <si>
    <t>2,4</t>
  </si>
  <si>
    <t>0,016</t>
  </si>
  <si>
    <t>Вывоз строительного мусора автосамосвалами на расстояние до 15 км</t>
  </si>
  <si>
    <t>5,1/1,02</t>
  </si>
  <si>
    <t>м.п./м2</t>
  </si>
  <si>
    <t xml:space="preserve">дверной блок входной типа "Север-2"                                                               пена монтажная                                                                                           </t>
  </si>
  <si>
    <t xml:space="preserve">1,0                      2,0                   </t>
  </si>
  <si>
    <t xml:space="preserve">шт.                шт.                 </t>
  </si>
  <si>
    <t xml:space="preserve">-труба 20х40*2                                                                  -труба 40х40*3           </t>
  </si>
  <si>
    <t>0,033/12</t>
  </si>
  <si>
    <t>0,012/3,61</t>
  </si>
  <si>
    <t>Демонтаж террасной доски</t>
  </si>
  <si>
    <t>Доска террасная</t>
  </si>
  <si>
    <t>Демонтаж уголков</t>
  </si>
  <si>
    <t>Демонтаж порогов металлических</t>
  </si>
  <si>
    <t>Уголок алюминиевый</t>
  </si>
  <si>
    <t>Порог алюминиевый</t>
  </si>
  <si>
    <t>Окраска поручней и балясин</t>
  </si>
  <si>
    <t>0,018/3</t>
  </si>
  <si>
    <t>Балясина деревянная 50х50х900</t>
  </si>
  <si>
    <t>0,022/10</t>
  </si>
  <si>
    <t>Монтаж террасной доски</t>
  </si>
  <si>
    <t>Демонтаж сайдинга с крыльца</t>
  </si>
  <si>
    <t>Сайдинг виниловый</t>
  </si>
  <si>
    <t>Террасная доска (как в Куйтуне)</t>
  </si>
  <si>
    <t>Краска по дереву</t>
  </si>
  <si>
    <t>Брус 75х80</t>
  </si>
  <si>
    <t>Монтаж уголков из террасной доски</t>
  </si>
  <si>
    <t>Уголок из террасной доски</t>
  </si>
  <si>
    <t>Шпилька усиленная с гайками и шайбами</t>
  </si>
  <si>
    <t xml:space="preserve">на Ремонт  Эхирит-Булагатского производственного участка Восточного отделения ООО "Иркутскэнергосбыт"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</si>
</sst>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4" fillId="0" borderId="0"/>
  </cellStyleXfs>
  <cellXfs count="149">
    <xf numFmtId="0" fontId="0" fillId="0" borderId="0" xfId="0"/>
    <xf numFmtId="0" fontId="1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Continuous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49" fontId="16" fillId="0" borderId="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6" fillId="0" borderId="0" xfId="0" applyNumberFormat="1" applyFont="1" applyAlignment="1">
      <alignment horizontal="centerContinuous" vertical="center" wrapText="1"/>
    </xf>
    <xf numFmtId="49" fontId="8" fillId="0" borderId="0" xfId="0" applyNumberFormat="1" applyFont="1" applyAlignment="1">
      <alignment horizontal="centerContinuous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3" fillId="0" borderId="0" xfId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left" vertical="center" wrapText="1"/>
    </xf>
    <xf numFmtId="1" fontId="19" fillId="4" borderId="4" xfId="0" applyNumberFormat="1" applyFont="1" applyFill="1" applyBorder="1" applyAlignment="1">
      <alignment horizontal="left" vertical="center" wrapText="1"/>
    </xf>
    <xf numFmtId="1" fontId="19" fillId="4" borderId="6" xfId="0" applyNumberFormat="1" applyFont="1" applyFill="1" applyBorder="1" applyAlignment="1">
      <alignment horizontal="left" vertical="center" wrapText="1"/>
    </xf>
    <xf numFmtId="1" fontId="19" fillId="4" borderId="5" xfId="0" applyNumberFormat="1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24"/>
  <sheetViews>
    <sheetView tabSelected="1" view="pageBreakPreview" topLeftCell="A2" zoomScaleNormal="100" zoomScaleSheetLayoutView="100" workbookViewId="0">
      <selection activeCell="G21" sqref="G21"/>
    </sheetView>
  </sheetViews>
  <sheetFormatPr defaultRowHeight="12.75" outlineLevelRow="2" x14ac:dyDescent="0.2"/>
  <cols>
    <col min="1" max="1" width="6.28515625" style="56" customWidth="1"/>
    <col min="2" max="2" width="49.28515625" style="56" customWidth="1"/>
    <col min="3" max="3" width="6.85546875" style="56" customWidth="1"/>
    <col min="4" max="4" width="8.7109375" style="56" customWidth="1"/>
    <col min="5" max="5" width="26.85546875" style="56" customWidth="1"/>
    <col min="6" max="6" width="7.140625" style="56" customWidth="1"/>
    <col min="7" max="7" width="7.5703125" style="56" customWidth="1"/>
    <col min="8" max="8" width="11.140625" style="56" customWidth="1"/>
    <col min="9" max="9" width="39.85546875" style="56" customWidth="1"/>
    <col min="10" max="10" width="7.7109375" style="56" customWidth="1"/>
    <col min="11" max="11" width="8.7109375" style="56" customWidth="1"/>
    <col min="12" max="12" width="10.5703125" style="95" customWidth="1"/>
    <col min="13" max="16384" width="9.140625" style="56"/>
  </cols>
  <sheetData>
    <row r="1" spans="1:12" ht="15" hidden="1" customHeight="1" outlineLevel="2" x14ac:dyDescent="0.2">
      <c r="A1" s="52"/>
      <c r="B1" s="53"/>
      <c r="C1" s="54"/>
      <c r="D1" s="55"/>
      <c r="E1" s="116" t="s">
        <v>76</v>
      </c>
      <c r="F1" s="116"/>
      <c r="G1" s="116"/>
      <c r="H1" s="116"/>
      <c r="I1" s="116"/>
      <c r="J1" s="116"/>
      <c r="K1" s="116"/>
      <c r="L1" s="116"/>
    </row>
    <row r="2" spans="1:12" ht="18.75" outlineLevel="1" collapsed="1" x14ac:dyDescent="0.2">
      <c r="A2" s="57"/>
      <c r="B2" s="58"/>
      <c r="C2" s="59"/>
      <c r="D2" s="60"/>
      <c r="E2" s="61"/>
      <c r="F2" s="62"/>
      <c r="G2" s="62"/>
      <c r="H2" s="117" t="s">
        <v>39</v>
      </c>
      <c r="I2" s="117"/>
      <c r="J2" s="117"/>
      <c r="K2" s="117"/>
      <c r="L2" s="117"/>
    </row>
    <row r="3" spans="1:12" ht="18.75" outlineLevel="1" x14ac:dyDescent="0.2">
      <c r="A3" s="63"/>
      <c r="B3" s="64"/>
      <c r="C3" s="59"/>
      <c r="D3" s="60"/>
      <c r="E3" s="61"/>
      <c r="F3" s="62"/>
      <c r="G3" s="62"/>
      <c r="H3" s="65" t="s">
        <v>75</v>
      </c>
      <c r="I3" s="65"/>
      <c r="J3" s="65"/>
      <c r="K3" s="65"/>
      <c r="L3" s="61"/>
    </row>
    <row r="4" spans="1:12" ht="18.75" outlineLevel="1" x14ac:dyDescent="0.2">
      <c r="A4" s="66"/>
      <c r="B4" s="65"/>
      <c r="C4" s="65"/>
      <c r="D4" s="60"/>
      <c r="E4" s="61"/>
      <c r="F4" s="62"/>
      <c r="G4" s="62"/>
      <c r="H4" s="118" t="s">
        <v>43</v>
      </c>
      <c r="I4" s="118"/>
      <c r="J4" s="118"/>
      <c r="K4" s="118"/>
      <c r="L4" s="118"/>
    </row>
    <row r="5" spans="1:12" ht="18.75" x14ac:dyDescent="0.2">
      <c r="A5" s="63"/>
      <c r="B5" s="64"/>
      <c r="C5" s="59"/>
      <c r="D5" s="60"/>
      <c r="E5" s="61"/>
      <c r="F5" s="62"/>
      <c r="G5" s="62"/>
      <c r="H5" s="118" t="s">
        <v>63</v>
      </c>
      <c r="I5" s="118"/>
      <c r="J5" s="118"/>
      <c r="K5" s="118"/>
      <c r="L5" s="118"/>
    </row>
    <row r="6" spans="1:12" ht="17.25" customHeight="1" x14ac:dyDescent="0.2">
      <c r="A6" s="63"/>
      <c r="B6" s="64"/>
      <c r="C6" s="59"/>
      <c r="D6" s="60"/>
      <c r="E6" s="61"/>
      <c r="F6" s="62"/>
      <c r="G6" s="62"/>
      <c r="H6" s="67"/>
      <c r="I6" s="67"/>
      <c r="J6" s="67"/>
      <c r="K6" s="67"/>
      <c r="L6" s="61"/>
    </row>
    <row r="7" spans="1:12" s="1" customFormat="1" ht="18.75" customHeight="1" x14ac:dyDescent="0.2">
      <c r="A7" s="45" t="s">
        <v>30</v>
      </c>
      <c r="B7" s="4"/>
      <c r="C7" s="4"/>
      <c r="D7" s="4"/>
      <c r="E7" s="44"/>
      <c r="F7" s="4"/>
      <c r="G7" s="4"/>
      <c r="H7" s="4"/>
      <c r="I7" s="4"/>
      <c r="J7" s="4"/>
      <c r="K7" s="4"/>
      <c r="L7" s="93"/>
    </row>
    <row r="8" spans="1:12" s="1" customFormat="1" ht="18.75" customHeight="1" x14ac:dyDescent="0.2">
      <c r="A8" s="123" t="s">
        <v>269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</row>
    <row r="9" spans="1:12" s="43" customFormat="1" ht="15.75" customHeight="1" x14ac:dyDescent="0.2">
      <c r="A9" s="128" t="s">
        <v>123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12" s="1" customFormat="1" x14ac:dyDescent="0.2">
      <c r="A10" s="127"/>
      <c r="B10" s="127" t="s">
        <v>0</v>
      </c>
      <c r="C10" s="124"/>
      <c r="D10" s="125"/>
      <c r="E10" s="124" t="s">
        <v>3</v>
      </c>
      <c r="F10" s="126"/>
      <c r="G10" s="126"/>
      <c r="H10" s="125"/>
      <c r="I10" s="127" t="s">
        <v>10</v>
      </c>
      <c r="J10" s="127"/>
      <c r="K10" s="127"/>
      <c r="L10" s="127"/>
    </row>
    <row r="11" spans="1:12" s="1" customFormat="1" ht="22.5" x14ac:dyDescent="0.2">
      <c r="A11" s="127"/>
      <c r="B11" s="127"/>
      <c r="C11" s="46" t="s">
        <v>9</v>
      </c>
      <c r="D11" s="46" t="s">
        <v>1</v>
      </c>
      <c r="E11" s="46" t="s">
        <v>2</v>
      </c>
      <c r="F11" s="46" t="s">
        <v>4</v>
      </c>
      <c r="G11" s="46" t="s">
        <v>1</v>
      </c>
      <c r="H11" s="2" t="s">
        <v>11</v>
      </c>
      <c r="I11" s="46" t="s">
        <v>2</v>
      </c>
      <c r="J11" s="46" t="s">
        <v>4</v>
      </c>
      <c r="K11" s="46" t="s">
        <v>1</v>
      </c>
      <c r="L11" s="3" t="s">
        <v>31</v>
      </c>
    </row>
    <row r="12" spans="1:12" s="1" customFormat="1" ht="15.75" x14ac:dyDescent="0.2">
      <c r="A12" s="19"/>
      <c r="B12" s="28" t="s">
        <v>27</v>
      </c>
      <c r="C12" s="20"/>
      <c r="D12" s="20"/>
      <c r="E12" s="19"/>
      <c r="F12" s="20"/>
      <c r="G12" s="19"/>
      <c r="H12" s="19"/>
      <c r="I12" s="19"/>
      <c r="J12" s="19"/>
      <c r="K12" s="19"/>
      <c r="L12" s="15"/>
    </row>
    <row r="13" spans="1:12" s="1" customFormat="1" ht="15.75" x14ac:dyDescent="0.2">
      <c r="A13" s="16"/>
      <c r="B13" s="29" t="s">
        <v>32</v>
      </c>
      <c r="C13" s="16"/>
      <c r="D13" s="16"/>
      <c r="E13" s="16"/>
      <c r="F13" s="16"/>
      <c r="G13" s="16"/>
      <c r="H13" s="17"/>
      <c r="I13" s="16"/>
      <c r="J13" s="16"/>
      <c r="K13" s="16"/>
      <c r="L13" s="15"/>
    </row>
    <row r="14" spans="1:12" s="1" customFormat="1" ht="25.5" x14ac:dyDescent="0.2">
      <c r="A14" s="83" t="s">
        <v>12</v>
      </c>
      <c r="B14" s="6" t="s">
        <v>162</v>
      </c>
      <c r="C14" s="83" t="s">
        <v>35</v>
      </c>
      <c r="D14" s="26">
        <f>2.1+2.1+0.9</f>
        <v>5.1000000000000005</v>
      </c>
      <c r="E14" s="84" t="s">
        <v>164</v>
      </c>
      <c r="F14" s="83" t="s">
        <v>243</v>
      </c>
      <c r="G14" s="26" t="s">
        <v>242</v>
      </c>
      <c r="H14" s="105" t="s">
        <v>26</v>
      </c>
      <c r="I14" s="84"/>
      <c r="J14" s="84"/>
      <c r="K14" s="84"/>
      <c r="L14" s="5" t="s">
        <v>23</v>
      </c>
    </row>
    <row r="15" spans="1:12" s="1" customFormat="1" x14ac:dyDescent="0.2">
      <c r="A15" s="49" t="s">
        <v>13</v>
      </c>
      <c r="B15" s="6" t="s">
        <v>78</v>
      </c>
      <c r="C15" s="49" t="s">
        <v>8</v>
      </c>
      <c r="D15" s="49" t="s">
        <v>12</v>
      </c>
      <c r="E15" s="34" t="s">
        <v>37</v>
      </c>
      <c r="F15" s="49" t="s">
        <v>5</v>
      </c>
      <c r="G15" s="49" t="s">
        <v>36</v>
      </c>
      <c r="H15" s="49" t="s">
        <v>26</v>
      </c>
      <c r="I15" s="34"/>
      <c r="J15" s="34"/>
      <c r="K15" s="34"/>
      <c r="L15" s="5" t="s">
        <v>23</v>
      </c>
    </row>
    <row r="16" spans="1:12" s="1" customFormat="1" x14ac:dyDescent="0.2">
      <c r="A16" s="49" t="s">
        <v>14</v>
      </c>
      <c r="B16" s="6" t="s">
        <v>79</v>
      </c>
      <c r="C16" s="49" t="s">
        <v>8</v>
      </c>
      <c r="D16" s="49" t="s">
        <v>21</v>
      </c>
      <c r="E16" s="34" t="s">
        <v>65</v>
      </c>
      <c r="F16" s="49" t="s">
        <v>5</v>
      </c>
      <c r="G16" s="49" t="s">
        <v>125</v>
      </c>
      <c r="H16" s="49" t="s">
        <v>26</v>
      </c>
      <c r="I16" s="34"/>
      <c r="J16" s="34"/>
      <c r="K16" s="34"/>
      <c r="L16" s="5" t="s">
        <v>23</v>
      </c>
    </row>
    <row r="17" spans="1:41" s="13" customFormat="1" ht="15.75" x14ac:dyDescent="0.2">
      <c r="A17" s="19"/>
      <c r="B17" s="29" t="s">
        <v>22</v>
      </c>
      <c r="C17" s="20"/>
      <c r="D17" s="20"/>
      <c r="E17" s="19"/>
      <c r="F17" s="20"/>
      <c r="G17" s="19"/>
      <c r="H17" s="19"/>
      <c r="I17" s="19"/>
      <c r="J17" s="19"/>
      <c r="K17" s="19"/>
      <c r="L17" s="15"/>
    </row>
    <row r="18" spans="1:41" s="13" customFormat="1" ht="36" customHeight="1" x14ac:dyDescent="0.2">
      <c r="A18" s="5" t="s">
        <v>12</v>
      </c>
      <c r="B18" s="9" t="s">
        <v>46</v>
      </c>
      <c r="C18" s="14" t="s">
        <v>5</v>
      </c>
      <c r="D18" s="5" t="s">
        <v>47</v>
      </c>
      <c r="E18" s="6"/>
      <c r="F18" s="5"/>
      <c r="G18" s="5"/>
      <c r="H18" s="5"/>
      <c r="I18" s="6" t="s">
        <v>244</v>
      </c>
      <c r="J18" s="5" t="s">
        <v>246</v>
      </c>
      <c r="K18" s="5" t="s">
        <v>245</v>
      </c>
      <c r="L18" s="5" t="s">
        <v>23</v>
      </c>
    </row>
    <row r="19" spans="1:41" s="13" customFormat="1" ht="25.5" x14ac:dyDescent="0.2">
      <c r="A19" s="97">
        <f>A18+1</f>
        <v>2</v>
      </c>
      <c r="B19" s="9" t="s">
        <v>163</v>
      </c>
      <c r="C19" s="83" t="s">
        <v>35</v>
      </c>
      <c r="D19" s="26">
        <f>D14</f>
        <v>5.1000000000000005</v>
      </c>
      <c r="E19" s="91"/>
      <c r="F19" s="83"/>
      <c r="G19" s="26"/>
      <c r="H19" s="83"/>
      <c r="I19" s="84" t="s">
        <v>228</v>
      </c>
      <c r="J19" s="105" t="s">
        <v>35</v>
      </c>
      <c r="K19" s="106">
        <v>6</v>
      </c>
      <c r="L19" s="5" t="s">
        <v>23</v>
      </c>
    </row>
    <row r="20" spans="1:41" s="1" customFormat="1" ht="25.5" x14ac:dyDescent="0.2">
      <c r="A20" s="97">
        <f t="shared" ref="A20:A38" si="0">A19+1</f>
        <v>3</v>
      </c>
      <c r="B20" s="6" t="s">
        <v>175</v>
      </c>
      <c r="C20" s="49" t="s">
        <v>5</v>
      </c>
      <c r="D20" s="49" t="s">
        <v>125</v>
      </c>
      <c r="E20" s="34"/>
      <c r="F20" s="49"/>
      <c r="G20" s="49"/>
      <c r="H20" s="49"/>
      <c r="I20" s="34" t="s">
        <v>176</v>
      </c>
      <c r="J20" s="49" t="s">
        <v>8</v>
      </c>
      <c r="K20" s="49" t="s">
        <v>21</v>
      </c>
      <c r="L20" s="5" t="s">
        <v>23</v>
      </c>
    </row>
    <row r="21" spans="1:41" ht="38.25" x14ac:dyDescent="0.2">
      <c r="A21" s="97">
        <f>A20+1</f>
        <v>4</v>
      </c>
      <c r="B21" s="7" t="s">
        <v>126</v>
      </c>
      <c r="C21" s="8" t="s">
        <v>8</v>
      </c>
      <c r="D21" s="5" t="s">
        <v>41</v>
      </c>
      <c r="E21" s="24"/>
      <c r="F21" s="8"/>
      <c r="G21" s="10"/>
      <c r="H21" s="8"/>
      <c r="I21" s="7" t="s">
        <v>80</v>
      </c>
      <c r="J21" s="8" t="s">
        <v>45</v>
      </c>
      <c r="K21" s="5" t="s">
        <v>81</v>
      </c>
      <c r="L21" s="8" t="s">
        <v>23</v>
      </c>
    </row>
    <row r="22" spans="1:41" x14ac:dyDescent="0.2">
      <c r="A22" s="97">
        <f t="shared" si="0"/>
        <v>5</v>
      </c>
      <c r="B22" s="6" t="s">
        <v>48</v>
      </c>
      <c r="C22" s="5" t="s">
        <v>5</v>
      </c>
      <c r="D22" s="5" t="s">
        <v>83</v>
      </c>
      <c r="E22" s="119" t="s">
        <v>149</v>
      </c>
      <c r="F22" s="121" t="s">
        <v>69</v>
      </c>
      <c r="G22" s="10" t="s">
        <v>85</v>
      </c>
      <c r="H22" s="49" t="s">
        <v>73</v>
      </c>
      <c r="I22" s="11" t="s">
        <v>71</v>
      </c>
      <c r="J22" s="8" t="s">
        <v>8</v>
      </c>
      <c r="K22" s="5" t="s">
        <v>82</v>
      </c>
      <c r="L22" s="5" t="s">
        <v>23</v>
      </c>
    </row>
    <row r="23" spans="1:41" x14ac:dyDescent="0.2">
      <c r="A23" s="97">
        <f t="shared" si="0"/>
        <v>6</v>
      </c>
      <c r="B23" s="6" t="s">
        <v>48</v>
      </c>
      <c r="C23" s="5" t="s">
        <v>5</v>
      </c>
      <c r="D23" s="10">
        <v>9</v>
      </c>
      <c r="E23" s="120"/>
      <c r="F23" s="122"/>
      <c r="G23" s="10" t="s">
        <v>60</v>
      </c>
      <c r="H23" s="49" t="s">
        <v>84</v>
      </c>
      <c r="I23" s="11"/>
      <c r="J23" s="8"/>
      <c r="K23" s="5"/>
      <c r="L23" s="5" t="s">
        <v>23</v>
      </c>
    </row>
    <row r="24" spans="1:41" s="70" customFormat="1" ht="25.5" x14ac:dyDescent="0.2">
      <c r="A24" s="97">
        <f t="shared" si="0"/>
        <v>7</v>
      </c>
      <c r="B24" s="25" t="s">
        <v>72</v>
      </c>
      <c r="C24" s="49" t="s">
        <v>8</v>
      </c>
      <c r="D24" s="10">
        <v>20</v>
      </c>
      <c r="E24" s="35" t="s">
        <v>148</v>
      </c>
      <c r="F24" s="10" t="s">
        <v>44</v>
      </c>
      <c r="G24" s="10">
        <v>20</v>
      </c>
      <c r="H24" s="26" t="s">
        <v>73</v>
      </c>
      <c r="I24" s="27" t="s">
        <v>86</v>
      </c>
      <c r="J24" s="10" t="s">
        <v>8</v>
      </c>
      <c r="K24" s="10">
        <v>41</v>
      </c>
      <c r="L24" s="5" t="s">
        <v>23</v>
      </c>
      <c r="M24" s="68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</row>
    <row r="25" spans="1:41" s="70" customFormat="1" x14ac:dyDescent="0.2">
      <c r="A25" s="97">
        <f t="shared" si="0"/>
        <v>8</v>
      </c>
      <c r="B25" s="25" t="s">
        <v>61</v>
      </c>
      <c r="C25" s="49" t="s">
        <v>44</v>
      </c>
      <c r="D25" s="10">
        <v>1</v>
      </c>
      <c r="E25" s="10"/>
      <c r="F25" s="10"/>
      <c r="G25" s="10"/>
      <c r="H25" s="26"/>
      <c r="I25" s="27" t="s">
        <v>62</v>
      </c>
      <c r="J25" s="10" t="s">
        <v>44</v>
      </c>
      <c r="K25" s="10">
        <v>1</v>
      </c>
      <c r="L25" s="5" t="s">
        <v>23</v>
      </c>
      <c r="M25" s="68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</row>
    <row r="26" spans="1:41" ht="25.5" x14ac:dyDescent="0.2">
      <c r="A26" s="97">
        <f t="shared" si="0"/>
        <v>9</v>
      </c>
      <c r="B26" s="11" t="s">
        <v>146</v>
      </c>
      <c r="C26" s="5" t="s">
        <v>8</v>
      </c>
      <c r="D26" s="10">
        <v>12</v>
      </c>
      <c r="E26" s="5"/>
      <c r="F26" s="5"/>
      <c r="G26" s="10"/>
      <c r="H26" s="5"/>
      <c r="I26" s="11" t="s">
        <v>124</v>
      </c>
      <c r="J26" s="5" t="s">
        <v>35</v>
      </c>
      <c r="K26" s="10">
        <f>((0.75+1.5)*2)*12</f>
        <v>54</v>
      </c>
      <c r="L26" s="5" t="s">
        <v>23</v>
      </c>
    </row>
    <row r="27" spans="1:41" x14ac:dyDescent="0.2">
      <c r="A27" s="97">
        <f t="shared" si="0"/>
        <v>10</v>
      </c>
      <c r="B27" s="92" t="s">
        <v>132</v>
      </c>
      <c r="C27" s="98" t="s">
        <v>5</v>
      </c>
      <c r="D27" s="10">
        <f>(4.3+4.6+2+3.6)*4.16</f>
        <v>60.319999999999993</v>
      </c>
      <c r="E27" s="5"/>
      <c r="F27" s="5"/>
      <c r="G27" s="10"/>
      <c r="H27" s="90"/>
      <c r="I27" s="11"/>
      <c r="J27" s="5"/>
      <c r="K27" s="10"/>
      <c r="L27" s="5" t="s">
        <v>23</v>
      </c>
    </row>
    <row r="28" spans="1:41" x14ac:dyDescent="0.2">
      <c r="A28" s="97">
        <f t="shared" si="0"/>
        <v>11</v>
      </c>
      <c r="B28" s="89" t="s">
        <v>147</v>
      </c>
      <c r="C28" s="90" t="s">
        <v>44</v>
      </c>
      <c r="D28" s="10">
        <v>2</v>
      </c>
      <c r="E28" s="96" t="s">
        <v>150</v>
      </c>
      <c r="F28" s="5" t="s">
        <v>44</v>
      </c>
      <c r="G28" s="10">
        <v>2</v>
      </c>
      <c r="H28" s="90" t="s">
        <v>54</v>
      </c>
      <c r="I28" s="11"/>
      <c r="J28" s="5"/>
      <c r="K28" s="10"/>
      <c r="L28" s="5" t="s">
        <v>23</v>
      </c>
    </row>
    <row r="29" spans="1:41" ht="25.5" x14ac:dyDescent="0.2">
      <c r="A29" s="97">
        <f t="shared" si="0"/>
        <v>12</v>
      </c>
      <c r="B29" s="89" t="s">
        <v>151</v>
      </c>
      <c r="C29" s="90" t="s">
        <v>44</v>
      </c>
      <c r="D29" s="10">
        <v>2</v>
      </c>
      <c r="E29" s="96" t="s">
        <v>156</v>
      </c>
      <c r="F29" s="5" t="s">
        <v>44</v>
      </c>
      <c r="G29" s="10">
        <v>2</v>
      </c>
      <c r="H29" s="90" t="s">
        <v>54</v>
      </c>
      <c r="I29" s="11"/>
      <c r="J29" s="5"/>
      <c r="K29" s="10"/>
      <c r="L29" s="5" t="s">
        <v>23</v>
      </c>
    </row>
    <row r="30" spans="1:41" x14ac:dyDescent="0.2">
      <c r="A30" s="97">
        <f t="shared" si="0"/>
        <v>13</v>
      </c>
      <c r="B30" s="89" t="s">
        <v>152</v>
      </c>
      <c r="C30" s="90" t="s">
        <v>6</v>
      </c>
      <c r="D30" s="10">
        <f>3.5*2</f>
        <v>7</v>
      </c>
      <c r="E30" s="96" t="s">
        <v>153</v>
      </c>
      <c r="F30" s="5" t="s">
        <v>6</v>
      </c>
      <c r="G30" s="10">
        <v>7</v>
      </c>
      <c r="H30" s="90" t="s">
        <v>54</v>
      </c>
      <c r="I30" s="11"/>
      <c r="J30" s="5"/>
      <c r="K30" s="10"/>
      <c r="L30" s="5" t="s">
        <v>23</v>
      </c>
    </row>
    <row r="31" spans="1:41" x14ac:dyDescent="0.2">
      <c r="A31" s="97">
        <f t="shared" si="0"/>
        <v>14</v>
      </c>
      <c r="B31" s="89" t="s">
        <v>154</v>
      </c>
      <c r="C31" s="90" t="s">
        <v>44</v>
      </c>
      <c r="D31" s="10">
        <v>2</v>
      </c>
      <c r="E31" s="96" t="s">
        <v>155</v>
      </c>
      <c r="F31" s="5" t="s">
        <v>44</v>
      </c>
      <c r="G31" s="10">
        <v>2</v>
      </c>
      <c r="H31" s="90" t="s">
        <v>54</v>
      </c>
      <c r="I31" s="11"/>
      <c r="J31" s="5"/>
      <c r="K31" s="10"/>
      <c r="L31" s="5" t="s">
        <v>23</v>
      </c>
    </row>
    <row r="32" spans="1:41" ht="25.5" x14ac:dyDescent="0.2">
      <c r="A32" s="97">
        <f t="shared" si="0"/>
        <v>15</v>
      </c>
      <c r="B32" s="89" t="s">
        <v>159</v>
      </c>
      <c r="C32" s="90" t="s">
        <v>5</v>
      </c>
      <c r="D32" s="10">
        <v>1</v>
      </c>
      <c r="E32" s="96" t="s">
        <v>157</v>
      </c>
      <c r="F32" s="5" t="s">
        <v>5</v>
      </c>
      <c r="G32" s="10">
        <v>1</v>
      </c>
      <c r="H32" s="90" t="s">
        <v>54</v>
      </c>
      <c r="I32" s="11"/>
      <c r="J32" s="5"/>
      <c r="K32" s="10"/>
      <c r="L32" s="5" t="s">
        <v>23</v>
      </c>
    </row>
    <row r="33" spans="1:12" x14ac:dyDescent="0.2">
      <c r="A33" s="97">
        <f t="shared" si="0"/>
        <v>16</v>
      </c>
      <c r="B33" s="89" t="s">
        <v>158</v>
      </c>
      <c r="C33" s="90" t="s">
        <v>44</v>
      </c>
      <c r="D33" s="10">
        <v>1</v>
      </c>
      <c r="E33" s="96" t="s">
        <v>160</v>
      </c>
      <c r="F33" s="5" t="s">
        <v>44</v>
      </c>
      <c r="G33" s="10">
        <v>1</v>
      </c>
      <c r="H33" s="90" t="s">
        <v>54</v>
      </c>
      <c r="I33" s="11"/>
      <c r="J33" s="5"/>
      <c r="K33" s="10"/>
      <c r="L33" s="5" t="s">
        <v>23</v>
      </c>
    </row>
    <row r="34" spans="1:12" ht="15.75" customHeight="1" x14ac:dyDescent="0.2">
      <c r="A34" s="97">
        <f t="shared" si="0"/>
        <v>17</v>
      </c>
      <c r="B34" s="89" t="s">
        <v>161</v>
      </c>
      <c r="C34" s="90" t="s">
        <v>38</v>
      </c>
      <c r="D34" s="10">
        <f>40/1000</f>
        <v>0.04</v>
      </c>
      <c r="E34" s="96" t="s">
        <v>174</v>
      </c>
      <c r="F34" s="5" t="s">
        <v>38</v>
      </c>
      <c r="G34" s="10">
        <v>0.04</v>
      </c>
      <c r="H34" s="90" t="s">
        <v>54</v>
      </c>
      <c r="I34" s="11"/>
      <c r="J34" s="5"/>
      <c r="K34" s="10"/>
      <c r="L34" s="5" t="s">
        <v>23</v>
      </c>
    </row>
    <row r="35" spans="1:12" ht="27.75" customHeight="1" x14ac:dyDescent="0.2">
      <c r="A35" s="97">
        <f t="shared" si="0"/>
        <v>18</v>
      </c>
      <c r="B35" s="6" t="s">
        <v>165</v>
      </c>
      <c r="C35" s="5" t="s">
        <v>166</v>
      </c>
      <c r="D35" s="10" t="s">
        <v>167</v>
      </c>
      <c r="E35" s="6" t="s">
        <v>168</v>
      </c>
      <c r="F35" s="5" t="s">
        <v>166</v>
      </c>
      <c r="G35" s="10" t="s">
        <v>167</v>
      </c>
      <c r="H35" s="5" t="s">
        <v>54</v>
      </c>
      <c r="I35" s="11"/>
      <c r="J35" s="5"/>
      <c r="K35" s="10"/>
      <c r="L35" s="5" t="s">
        <v>23</v>
      </c>
    </row>
    <row r="36" spans="1:12" ht="27.75" customHeight="1" x14ac:dyDescent="0.2">
      <c r="A36" s="97">
        <f t="shared" si="0"/>
        <v>19</v>
      </c>
      <c r="B36" s="6" t="s">
        <v>169</v>
      </c>
      <c r="C36" s="5" t="s">
        <v>5</v>
      </c>
      <c r="D36" s="10">
        <f>((4.3+4.6+2+3.6)*3.48)-(1.5*1.5)-(0.9*2.1)</f>
        <v>46.319999999999993</v>
      </c>
      <c r="E36" s="6" t="s">
        <v>170</v>
      </c>
      <c r="F36" s="5" t="s">
        <v>5</v>
      </c>
      <c r="G36" s="10">
        <f>D36</f>
        <v>46.319999999999993</v>
      </c>
      <c r="H36" s="5" t="s">
        <v>54</v>
      </c>
      <c r="I36" s="11"/>
      <c r="J36" s="5"/>
      <c r="K36" s="10"/>
      <c r="L36" s="5" t="s">
        <v>23</v>
      </c>
    </row>
    <row r="37" spans="1:12" ht="27.75" customHeight="1" x14ac:dyDescent="0.2">
      <c r="A37" s="97">
        <f t="shared" si="0"/>
        <v>20</v>
      </c>
      <c r="B37" s="6" t="s">
        <v>171</v>
      </c>
      <c r="C37" s="5" t="s">
        <v>7</v>
      </c>
      <c r="D37" s="10">
        <f>D36*0.1</f>
        <v>4.6319999999999997</v>
      </c>
      <c r="E37" s="6" t="s">
        <v>172</v>
      </c>
      <c r="F37" s="5" t="s">
        <v>7</v>
      </c>
      <c r="G37" s="10">
        <f>D37</f>
        <v>4.6319999999999997</v>
      </c>
      <c r="H37" s="5" t="s">
        <v>73</v>
      </c>
      <c r="I37" s="11"/>
      <c r="J37" s="5"/>
      <c r="K37" s="10"/>
      <c r="L37" s="5" t="s">
        <v>23</v>
      </c>
    </row>
    <row r="38" spans="1:12" ht="27.75" customHeight="1" x14ac:dyDescent="0.2">
      <c r="A38" s="107">
        <f t="shared" si="0"/>
        <v>21</v>
      </c>
      <c r="B38" s="6" t="s">
        <v>226</v>
      </c>
      <c r="C38" s="5" t="s">
        <v>5</v>
      </c>
      <c r="D38" s="10">
        <v>46.32</v>
      </c>
      <c r="E38" s="6"/>
      <c r="F38" s="5"/>
      <c r="G38" s="10"/>
      <c r="H38" s="5"/>
      <c r="I38" s="6" t="s">
        <v>227</v>
      </c>
      <c r="J38" s="5" t="s">
        <v>7</v>
      </c>
      <c r="K38" s="10">
        <f>D38</f>
        <v>46.32</v>
      </c>
      <c r="L38" s="5" t="s">
        <v>23</v>
      </c>
    </row>
    <row r="39" spans="1:12" ht="17.25" customHeight="1" x14ac:dyDescent="0.2">
      <c r="A39" s="143" t="s">
        <v>179</v>
      </c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5"/>
    </row>
    <row r="40" spans="1:12" ht="27.75" customHeight="1" x14ac:dyDescent="0.2">
      <c r="A40" s="97">
        <v>22</v>
      </c>
      <c r="B40" s="36" t="s">
        <v>180</v>
      </c>
      <c r="C40" s="101" t="s">
        <v>44</v>
      </c>
      <c r="D40" s="10">
        <v>1</v>
      </c>
      <c r="E40" s="6" t="s">
        <v>189</v>
      </c>
      <c r="F40" s="5" t="s">
        <v>44</v>
      </c>
      <c r="G40" s="10">
        <v>1</v>
      </c>
      <c r="H40" s="101" t="s">
        <v>54</v>
      </c>
      <c r="I40" s="6"/>
      <c r="J40" s="5"/>
      <c r="K40" s="10"/>
      <c r="L40" s="5" t="s">
        <v>23</v>
      </c>
    </row>
    <row r="41" spans="1:12" ht="27.75" customHeight="1" x14ac:dyDescent="0.2">
      <c r="A41" s="97">
        <v>23</v>
      </c>
      <c r="B41" s="103" t="s">
        <v>181</v>
      </c>
      <c r="C41" s="101" t="s">
        <v>6</v>
      </c>
      <c r="D41" s="10">
        <v>2</v>
      </c>
      <c r="E41" s="6" t="s">
        <v>197</v>
      </c>
      <c r="F41" s="5" t="s">
        <v>6</v>
      </c>
      <c r="G41" s="10">
        <v>3</v>
      </c>
      <c r="H41" s="101" t="s">
        <v>196</v>
      </c>
      <c r="I41" s="6"/>
      <c r="J41" s="5"/>
      <c r="K41" s="10"/>
      <c r="L41" s="5" t="s">
        <v>23</v>
      </c>
    </row>
    <row r="42" spans="1:12" ht="27.75" customHeight="1" x14ac:dyDescent="0.2">
      <c r="A42" s="97">
        <v>24</v>
      </c>
      <c r="B42" s="103" t="s">
        <v>190</v>
      </c>
      <c r="C42" s="101" t="s">
        <v>44</v>
      </c>
      <c r="D42" s="102">
        <v>2</v>
      </c>
      <c r="E42" s="6"/>
      <c r="F42" s="5"/>
      <c r="G42" s="10"/>
      <c r="H42" s="101"/>
      <c r="I42" s="6"/>
      <c r="J42" s="5"/>
      <c r="K42" s="10"/>
      <c r="L42" s="5" t="s">
        <v>23</v>
      </c>
    </row>
    <row r="43" spans="1:12" x14ac:dyDescent="0.2">
      <c r="A43" s="146">
        <v>25</v>
      </c>
      <c r="B43" s="129" t="s">
        <v>191</v>
      </c>
      <c r="C43" s="121" t="s">
        <v>6</v>
      </c>
      <c r="D43" s="133">
        <v>10</v>
      </c>
      <c r="E43" s="6"/>
      <c r="F43" s="5"/>
      <c r="G43" s="10"/>
      <c r="H43" s="101"/>
      <c r="I43" s="36" t="s">
        <v>192</v>
      </c>
      <c r="J43" s="5" t="s">
        <v>6</v>
      </c>
      <c r="K43" s="10">
        <v>10</v>
      </c>
      <c r="L43" s="5" t="s">
        <v>23</v>
      </c>
    </row>
    <row r="44" spans="1:12" x14ac:dyDescent="0.2">
      <c r="A44" s="147"/>
      <c r="B44" s="130"/>
      <c r="C44" s="132"/>
      <c r="D44" s="134"/>
      <c r="E44" s="6"/>
      <c r="F44" s="5"/>
      <c r="G44" s="10"/>
      <c r="H44" s="101"/>
      <c r="I44" s="36" t="s">
        <v>193</v>
      </c>
      <c r="J44" s="5" t="s">
        <v>44</v>
      </c>
      <c r="K44" s="10">
        <v>1</v>
      </c>
      <c r="L44" s="5" t="s">
        <v>23</v>
      </c>
    </row>
    <row r="45" spans="1:12" x14ac:dyDescent="0.2">
      <c r="A45" s="147"/>
      <c r="B45" s="130"/>
      <c r="C45" s="132"/>
      <c r="D45" s="134"/>
      <c r="E45" s="6"/>
      <c r="F45" s="5"/>
      <c r="G45" s="10"/>
      <c r="H45" s="101"/>
      <c r="I45" s="36" t="s">
        <v>194</v>
      </c>
      <c r="J45" s="5" t="s">
        <v>44</v>
      </c>
      <c r="K45" s="10">
        <v>2</v>
      </c>
      <c r="L45" s="5" t="s">
        <v>23</v>
      </c>
    </row>
    <row r="46" spans="1:12" x14ac:dyDescent="0.2">
      <c r="A46" s="148"/>
      <c r="B46" s="131"/>
      <c r="C46" s="122"/>
      <c r="D46" s="135"/>
      <c r="E46" s="6"/>
      <c r="F46" s="5"/>
      <c r="G46" s="10"/>
      <c r="H46" s="101"/>
      <c r="I46" s="36" t="s">
        <v>195</v>
      </c>
      <c r="J46" s="5" t="s">
        <v>44</v>
      </c>
      <c r="K46" s="10">
        <v>1</v>
      </c>
      <c r="L46" s="5" t="s">
        <v>23</v>
      </c>
    </row>
    <row r="47" spans="1:12" ht="27" customHeight="1" x14ac:dyDescent="0.2">
      <c r="A47" s="146">
        <v>26</v>
      </c>
      <c r="B47" s="129" t="s">
        <v>182</v>
      </c>
      <c r="C47" s="121" t="s">
        <v>188</v>
      </c>
      <c r="D47" s="133">
        <v>1</v>
      </c>
      <c r="E47" s="6" t="s">
        <v>189</v>
      </c>
      <c r="F47" s="5" t="s">
        <v>44</v>
      </c>
      <c r="G47" s="10">
        <v>1</v>
      </c>
      <c r="H47" s="101" t="s">
        <v>54</v>
      </c>
      <c r="I47" s="6"/>
      <c r="J47" s="5"/>
      <c r="K47" s="10"/>
      <c r="L47" s="5" t="s">
        <v>23</v>
      </c>
    </row>
    <row r="48" spans="1:12" ht="17.25" customHeight="1" x14ac:dyDescent="0.2">
      <c r="A48" s="147"/>
      <c r="B48" s="130"/>
      <c r="C48" s="132"/>
      <c r="D48" s="134"/>
      <c r="E48" s="6"/>
      <c r="F48" s="5"/>
      <c r="G48" s="10"/>
      <c r="H48" s="101"/>
      <c r="I48" s="36" t="s">
        <v>199</v>
      </c>
      <c r="J48" s="5" t="s">
        <v>6</v>
      </c>
      <c r="K48" s="10">
        <v>10</v>
      </c>
      <c r="L48" s="5" t="s">
        <v>23</v>
      </c>
    </row>
    <row r="49" spans="1:12" ht="17.25" customHeight="1" x14ac:dyDescent="0.2">
      <c r="A49" s="147"/>
      <c r="B49" s="130"/>
      <c r="C49" s="132"/>
      <c r="D49" s="134"/>
      <c r="E49" s="6"/>
      <c r="F49" s="5"/>
      <c r="G49" s="10"/>
      <c r="H49" s="101"/>
      <c r="I49" s="36" t="s">
        <v>201</v>
      </c>
      <c r="J49" s="5" t="s">
        <v>6</v>
      </c>
      <c r="K49" s="10">
        <v>10</v>
      </c>
      <c r="L49" s="5" t="s">
        <v>23</v>
      </c>
    </row>
    <row r="50" spans="1:12" ht="17.25" customHeight="1" x14ac:dyDescent="0.2">
      <c r="A50" s="147"/>
      <c r="B50" s="130"/>
      <c r="C50" s="132"/>
      <c r="D50" s="134"/>
      <c r="E50" s="6"/>
      <c r="F50" s="5"/>
      <c r="G50" s="10"/>
      <c r="H50" s="101"/>
      <c r="I50" s="6" t="s">
        <v>183</v>
      </c>
      <c r="J50" s="5" t="s">
        <v>6</v>
      </c>
      <c r="K50" s="10">
        <v>10</v>
      </c>
      <c r="L50" s="5" t="s">
        <v>23</v>
      </c>
    </row>
    <row r="51" spans="1:12" ht="17.25" customHeight="1" x14ac:dyDescent="0.2">
      <c r="A51" s="147"/>
      <c r="B51" s="130"/>
      <c r="C51" s="132"/>
      <c r="D51" s="134"/>
      <c r="E51" s="6"/>
      <c r="F51" s="5"/>
      <c r="G51" s="10"/>
      <c r="H51" s="101"/>
      <c r="I51" s="36" t="s">
        <v>184</v>
      </c>
      <c r="J51" s="5" t="s">
        <v>6</v>
      </c>
      <c r="K51" s="10">
        <v>10</v>
      </c>
      <c r="L51" s="5" t="s">
        <v>23</v>
      </c>
    </row>
    <row r="52" spans="1:12" ht="17.25" customHeight="1" x14ac:dyDescent="0.2">
      <c r="A52" s="147"/>
      <c r="B52" s="130"/>
      <c r="C52" s="132"/>
      <c r="D52" s="134"/>
      <c r="E52" s="6"/>
      <c r="F52" s="5"/>
      <c r="G52" s="10"/>
      <c r="H52" s="101"/>
      <c r="I52" s="36" t="s">
        <v>198</v>
      </c>
      <c r="J52" s="5" t="s">
        <v>6</v>
      </c>
      <c r="K52" s="10">
        <v>10</v>
      </c>
      <c r="L52" s="5" t="s">
        <v>23</v>
      </c>
    </row>
    <row r="53" spans="1:12" ht="17.25" customHeight="1" x14ac:dyDescent="0.2">
      <c r="A53" s="147"/>
      <c r="B53" s="130"/>
      <c r="C53" s="132"/>
      <c r="D53" s="134"/>
      <c r="E53" s="6"/>
      <c r="F53" s="5"/>
      <c r="G53" s="10"/>
      <c r="H53" s="101"/>
      <c r="I53" s="36" t="s">
        <v>185</v>
      </c>
      <c r="J53" s="5" t="s">
        <v>6</v>
      </c>
      <c r="K53" s="10">
        <v>10</v>
      </c>
      <c r="L53" s="5" t="s">
        <v>23</v>
      </c>
    </row>
    <row r="54" spans="1:12" ht="17.25" customHeight="1" x14ac:dyDescent="0.2">
      <c r="A54" s="148"/>
      <c r="B54" s="131"/>
      <c r="C54" s="122"/>
      <c r="D54" s="135"/>
      <c r="E54" s="6"/>
      <c r="F54" s="5"/>
      <c r="G54" s="10"/>
      <c r="H54" s="101"/>
      <c r="I54" s="36" t="s">
        <v>186</v>
      </c>
      <c r="J54" s="5" t="s">
        <v>6</v>
      </c>
      <c r="K54" s="10">
        <v>10</v>
      </c>
      <c r="L54" s="5" t="s">
        <v>23</v>
      </c>
    </row>
    <row r="55" spans="1:12" ht="27.75" customHeight="1" x14ac:dyDescent="0.2">
      <c r="A55" s="97">
        <v>27</v>
      </c>
      <c r="B55" s="36" t="s">
        <v>187</v>
      </c>
      <c r="C55" s="5" t="s">
        <v>6</v>
      </c>
      <c r="D55" s="10">
        <v>10</v>
      </c>
      <c r="E55" s="6"/>
      <c r="F55" s="5"/>
      <c r="G55" s="10"/>
      <c r="H55" s="101"/>
      <c r="I55" s="6" t="s">
        <v>200</v>
      </c>
      <c r="J55" s="5" t="s">
        <v>6</v>
      </c>
      <c r="K55" s="10">
        <v>10</v>
      </c>
      <c r="L55" s="5" t="s">
        <v>23</v>
      </c>
    </row>
    <row r="56" spans="1:12" ht="20.25" customHeight="1" x14ac:dyDescent="0.2">
      <c r="A56" s="140" t="s">
        <v>28</v>
      </c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2"/>
    </row>
    <row r="57" spans="1:12" x14ac:dyDescent="0.2">
      <c r="A57" s="8">
        <v>1</v>
      </c>
      <c r="B57" s="86" t="s">
        <v>133</v>
      </c>
      <c r="C57" s="5" t="s">
        <v>6</v>
      </c>
      <c r="D57" s="10">
        <v>6</v>
      </c>
      <c r="E57" s="6" t="s">
        <v>134</v>
      </c>
      <c r="F57" s="5" t="s">
        <v>6</v>
      </c>
      <c r="G57" s="10">
        <v>6</v>
      </c>
      <c r="H57" s="83" t="s">
        <v>54</v>
      </c>
      <c r="I57" s="6"/>
      <c r="J57" s="5"/>
      <c r="K57" s="5"/>
      <c r="L57" s="5" t="s">
        <v>23</v>
      </c>
    </row>
    <row r="58" spans="1:12" ht="25.5" x14ac:dyDescent="0.2">
      <c r="A58" s="8">
        <v>2</v>
      </c>
      <c r="B58" s="11" t="s">
        <v>118</v>
      </c>
      <c r="C58" s="5" t="s">
        <v>5</v>
      </c>
      <c r="D58" s="10">
        <v>8</v>
      </c>
      <c r="E58" s="6" t="s">
        <v>135</v>
      </c>
      <c r="F58" s="5" t="s">
        <v>5</v>
      </c>
      <c r="G58" s="10">
        <v>8</v>
      </c>
      <c r="H58" s="49" t="s">
        <v>54</v>
      </c>
      <c r="I58" s="6"/>
      <c r="J58" s="5"/>
      <c r="K58" s="5"/>
      <c r="L58" s="5" t="s">
        <v>23</v>
      </c>
    </row>
    <row r="59" spans="1:12" ht="25.5" x14ac:dyDescent="0.2">
      <c r="A59" s="8">
        <v>3</v>
      </c>
      <c r="B59" s="11" t="s">
        <v>119</v>
      </c>
      <c r="C59" s="5" t="s">
        <v>5</v>
      </c>
      <c r="D59" s="10">
        <v>10</v>
      </c>
      <c r="E59" s="6" t="s">
        <v>135</v>
      </c>
      <c r="F59" s="5" t="s">
        <v>5</v>
      </c>
      <c r="G59" s="10">
        <v>8</v>
      </c>
      <c r="H59" s="83" t="s">
        <v>54</v>
      </c>
      <c r="I59" s="6" t="s">
        <v>229</v>
      </c>
      <c r="J59" s="5" t="s">
        <v>5</v>
      </c>
      <c r="K59" s="5" t="s">
        <v>13</v>
      </c>
      <c r="L59" s="5" t="s">
        <v>23</v>
      </c>
    </row>
    <row r="60" spans="1:12" ht="38.25" x14ac:dyDescent="0.2">
      <c r="A60" s="8">
        <v>4</v>
      </c>
      <c r="B60" s="11" t="s">
        <v>137</v>
      </c>
      <c r="C60" s="5" t="s">
        <v>6</v>
      </c>
      <c r="D60" s="10">
        <f>7.2+7.2+10.86</f>
        <v>25.259999999999998</v>
      </c>
      <c r="E60" s="6" t="s">
        <v>136</v>
      </c>
      <c r="F60" s="5" t="s">
        <v>6</v>
      </c>
      <c r="G60" s="10">
        <v>25.26</v>
      </c>
      <c r="H60" s="26" t="s">
        <v>73</v>
      </c>
      <c r="I60" s="6"/>
      <c r="J60" s="5"/>
      <c r="K60" s="5"/>
      <c r="L60" s="5" t="s">
        <v>23</v>
      </c>
    </row>
    <row r="61" spans="1:12" ht="25.5" customHeight="1" x14ac:dyDescent="0.2">
      <c r="A61" s="137">
        <v>5</v>
      </c>
      <c r="B61" s="119" t="s">
        <v>138</v>
      </c>
      <c r="C61" s="121" t="s">
        <v>6</v>
      </c>
      <c r="D61" s="133">
        <f>7.2+7.2+10.86+2</f>
        <v>27.259999999999998</v>
      </c>
      <c r="E61" s="6"/>
      <c r="F61" s="5"/>
      <c r="G61" s="10"/>
      <c r="H61" s="26"/>
      <c r="I61" s="6" t="s">
        <v>232</v>
      </c>
      <c r="J61" s="5" t="s">
        <v>6</v>
      </c>
      <c r="K61" s="10">
        <f>7.2+7.2+10.86</f>
        <v>25.259999999999998</v>
      </c>
      <c r="L61" s="5" t="s">
        <v>23</v>
      </c>
    </row>
    <row r="62" spans="1:12" ht="25.5" x14ac:dyDescent="0.2">
      <c r="A62" s="138"/>
      <c r="B62" s="136"/>
      <c r="C62" s="132"/>
      <c r="D62" s="134"/>
      <c r="E62" s="6"/>
      <c r="F62" s="5"/>
      <c r="G62" s="10"/>
      <c r="H62" s="105"/>
      <c r="I62" s="6" t="s">
        <v>233</v>
      </c>
      <c r="J62" s="5" t="s">
        <v>6</v>
      </c>
      <c r="K62" s="5" t="s">
        <v>13</v>
      </c>
      <c r="L62" s="5" t="s">
        <v>23</v>
      </c>
    </row>
    <row r="63" spans="1:12" x14ac:dyDescent="0.2">
      <c r="A63" s="139"/>
      <c r="B63" s="120"/>
      <c r="C63" s="122"/>
      <c r="D63" s="135"/>
      <c r="E63" s="6"/>
      <c r="F63" s="5"/>
      <c r="G63" s="10"/>
      <c r="H63" s="50"/>
      <c r="I63" s="6" t="s">
        <v>230</v>
      </c>
      <c r="J63" s="5" t="s">
        <v>231</v>
      </c>
      <c r="K63" s="5" t="s">
        <v>15</v>
      </c>
      <c r="L63" s="5" t="s">
        <v>23</v>
      </c>
    </row>
    <row r="64" spans="1:12" ht="25.5" x14ac:dyDescent="0.2">
      <c r="A64" s="8">
        <v>6</v>
      </c>
      <c r="B64" s="6" t="s">
        <v>129</v>
      </c>
      <c r="C64" s="5" t="s">
        <v>8</v>
      </c>
      <c r="D64" s="10">
        <v>4</v>
      </c>
      <c r="E64" s="6" t="s">
        <v>128</v>
      </c>
      <c r="F64" s="5" t="s">
        <v>7</v>
      </c>
      <c r="G64" s="10">
        <v>0.1</v>
      </c>
      <c r="H64" s="26" t="s">
        <v>73</v>
      </c>
      <c r="I64" s="6"/>
      <c r="J64" s="5"/>
      <c r="K64" s="5"/>
      <c r="L64" s="5" t="s">
        <v>23</v>
      </c>
    </row>
    <row r="65" spans="1:12" ht="24.75" customHeight="1" x14ac:dyDescent="0.2">
      <c r="A65" s="8">
        <v>7</v>
      </c>
      <c r="B65" s="6" t="s">
        <v>127</v>
      </c>
      <c r="C65" s="5" t="s">
        <v>8</v>
      </c>
      <c r="D65" s="10">
        <v>3</v>
      </c>
      <c r="E65" s="6"/>
      <c r="F65" s="5"/>
      <c r="G65" s="10"/>
      <c r="H65" s="6"/>
      <c r="I65" s="6" t="s">
        <v>143</v>
      </c>
      <c r="J65" s="5" t="s">
        <v>7</v>
      </c>
      <c r="K65" s="88" t="s">
        <v>144</v>
      </c>
      <c r="L65" s="5" t="s">
        <v>23</v>
      </c>
    </row>
    <row r="66" spans="1:12" ht="14.25" customHeight="1" x14ac:dyDescent="0.2">
      <c r="A66" s="137">
        <v>8</v>
      </c>
      <c r="B66" s="129" t="s">
        <v>130</v>
      </c>
      <c r="C66" s="121" t="s">
        <v>8</v>
      </c>
      <c r="D66" s="133">
        <v>1</v>
      </c>
      <c r="E66" s="6"/>
      <c r="F66" s="5"/>
      <c r="G66" s="10"/>
      <c r="H66" s="6"/>
      <c r="I66" s="6" t="s">
        <v>142</v>
      </c>
      <c r="J66" s="5" t="s">
        <v>44</v>
      </c>
      <c r="K66" s="5" t="s">
        <v>12</v>
      </c>
      <c r="L66" s="5" t="s">
        <v>23</v>
      </c>
    </row>
    <row r="67" spans="1:12" x14ac:dyDescent="0.2">
      <c r="A67" s="138"/>
      <c r="B67" s="130"/>
      <c r="C67" s="132"/>
      <c r="D67" s="134"/>
      <c r="E67" s="6"/>
      <c r="F67" s="5"/>
      <c r="G67" s="10"/>
      <c r="H67" s="6"/>
      <c r="I67" s="6" t="s">
        <v>173</v>
      </c>
      <c r="J67" s="5" t="s">
        <v>44</v>
      </c>
      <c r="K67" s="5" t="s">
        <v>12</v>
      </c>
      <c r="L67" s="5" t="s">
        <v>23</v>
      </c>
    </row>
    <row r="68" spans="1:12" x14ac:dyDescent="0.2">
      <c r="A68" s="138"/>
      <c r="B68" s="130"/>
      <c r="C68" s="132"/>
      <c r="D68" s="134"/>
      <c r="E68" s="6"/>
      <c r="F68" s="5"/>
      <c r="G68" s="10"/>
      <c r="H68" s="6"/>
      <c r="I68" s="6" t="s">
        <v>141</v>
      </c>
      <c r="J68" s="5" t="s">
        <v>44</v>
      </c>
      <c r="K68" s="5" t="s">
        <v>13</v>
      </c>
      <c r="L68" s="5" t="s">
        <v>23</v>
      </c>
    </row>
    <row r="69" spans="1:12" x14ac:dyDescent="0.2">
      <c r="A69" s="138"/>
      <c r="B69" s="130"/>
      <c r="C69" s="132"/>
      <c r="D69" s="134"/>
      <c r="E69" s="6"/>
      <c r="F69" s="5"/>
      <c r="G69" s="10"/>
      <c r="H69" s="6"/>
      <c r="I69" s="6" t="s">
        <v>140</v>
      </c>
      <c r="J69" s="5" t="s">
        <v>44</v>
      </c>
      <c r="K69" s="5" t="s">
        <v>12</v>
      </c>
      <c r="L69" s="5" t="s">
        <v>23</v>
      </c>
    </row>
    <row r="70" spans="1:12" x14ac:dyDescent="0.2">
      <c r="A70" s="139"/>
      <c r="B70" s="131"/>
      <c r="C70" s="122"/>
      <c r="D70" s="135"/>
      <c r="E70" s="6"/>
      <c r="F70" s="5"/>
      <c r="G70" s="10"/>
      <c r="H70" s="6"/>
      <c r="I70" s="6" t="s">
        <v>139</v>
      </c>
      <c r="J70" s="5" t="s">
        <v>44</v>
      </c>
      <c r="K70" s="5" t="s">
        <v>12</v>
      </c>
      <c r="L70" s="5" t="s">
        <v>23</v>
      </c>
    </row>
    <row r="71" spans="1:12" s="78" customFormat="1" x14ac:dyDescent="0.2">
      <c r="A71" s="85">
        <v>9</v>
      </c>
      <c r="B71" s="36" t="s">
        <v>131</v>
      </c>
      <c r="C71" s="51" t="s">
        <v>5</v>
      </c>
      <c r="D71" s="10">
        <f>3*4</f>
        <v>12</v>
      </c>
      <c r="E71" s="36"/>
      <c r="F71" s="51"/>
      <c r="G71" s="10"/>
      <c r="H71" s="36"/>
      <c r="I71" s="36" t="s">
        <v>42</v>
      </c>
      <c r="J71" s="51" t="s">
        <v>24</v>
      </c>
      <c r="K71" s="5" t="s">
        <v>234</v>
      </c>
      <c r="L71" s="88" t="s">
        <v>23</v>
      </c>
    </row>
    <row r="72" spans="1:12" ht="18.75" customHeight="1" x14ac:dyDescent="0.2">
      <c r="A72" s="140" t="s">
        <v>33</v>
      </c>
      <c r="B72" s="141"/>
      <c r="C72" s="141"/>
      <c r="D72" s="141"/>
      <c r="E72" s="141"/>
      <c r="F72" s="141"/>
      <c r="G72" s="141"/>
      <c r="H72" s="141"/>
      <c r="I72" s="141"/>
      <c r="J72" s="141"/>
      <c r="K72" s="141"/>
      <c r="L72" s="142"/>
    </row>
    <row r="73" spans="1:12" s="71" customFormat="1" x14ac:dyDescent="0.2">
      <c r="A73" s="5" t="s">
        <v>12</v>
      </c>
      <c r="B73" s="6" t="s">
        <v>66</v>
      </c>
      <c r="C73" s="5" t="s">
        <v>5</v>
      </c>
      <c r="D73" s="5" t="s">
        <v>112</v>
      </c>
      <c r="E73" s="6"/>
      <c r="F73" s="5"/>
      <c r="G73" s="6"/>
      <c r="H73" s="6"/>
      <c r="I73" s="6" t="s">
        <v>67</v>
      </c>
      <c r="J73" s="5" t="s">
        <v>7</v>
      </c>
      <c r="K73" s="5" t="s">
        <v>235</v>
      </c>
      <c r="L73" s="5" t="s">
        <v>23</v>
      </c>
    </row>
    <row r="74" spans="1:12" s="71" customFormat="1" ht="26.25" customHeight="1" x14ac:dyDescent="0.2">
      <c r="A74" s="5" t="s">
        <v>13</v>
      </c>
      <c r="B74" s="6" t="s">
        <v>87</v>
      </c>
      <c r="C74" s="5" t="s">
        <v>5</v>
      </c>
      <c r="D74" s="5" t="s">
        <v>115</v>
      </c>
      <c r="E74" s="6"/>
      <c r="F74" s="5"/>
      <c r="G74" s="6"/>
      <c r="H74" s="6"/>
      <c r="I74" s="11" t="s">
        <v>68</v>
      </c>
      <c r="J74" s="5" t="s">
        <v>38</v>
      </c>
      <c r="K74" s="5" t="s">
        <v>236</v>
      </c>
      <c r="L74" s="5" t="s">
        <v>23</v>
      </c>
    </row>
    <row r="75" spans="1:12" s="71" customFormat="1" ht="26.25" customHeight="1" x14ac:dyDescent="0.2">
      <c r="A75" s="5" t="s">
        <v>14</v>
      </c>
      <c r="B75" s="6" t="s">
        <v>88</v>
      </c>
      <c r="C75" s="5" t="s">
        <v>5</v>
      </c>
      <c r="D75" s="5" t="s">
        <v>114</v>
      </c>
      <c r="E75" s="6"/>
      <c r="F75" s="5"/>
      <c r="G75" s="6"/>
      <c r="H75" s="6"/>
      <c r="I75" s="11" t="s">
        <v>89</v>
      </c>
      <c r="J75" s="5" t="s">
        <v>38</v>
      </c>
      <c r="K75" s="5" t="s">
        <v>237</v>
      </c>
      <c r="L75" s="5" t="s">
        <v>23</v>
      </c>
    </row>
    <row r="76" spans="1:12" ht="42.75" customHeight="1" x14ac:dyDescent="0.2">
      <c r="A76" s="5" t="s">
        <v>15</v>
      </c>
      <c r="B76" s="6" t="s">
        <v>29</v>
      </c>
      <c r="C76" s="5" t="s">
        <v>5</v>
      </c>
      <c r="D76" s="5" t="s">
        <v>238</v>
      </c>
      <c r="E76" s="6"/>
      <c r="F76" s="5"/>
      <c r="G76" s="6"/>
      <c r="H76" s="6"/>
      <c r="I76" s="6" t="s">
        <v>113</v>
      </c>
      <c r="J76" s="5" t="s">
        <v>24</v>
      </c>
      <c r="K76" s="5" t="s">
        <v>239</v>
      </c>
      <c r="L76" s="5" t="s">
        <v>23</v>
      </c>
    </row>
    <row r="77" spans="1:12" ht="22.5" customHeight="1" x14ac:dyDescent="0.2">
      <c r="A77" s="140" t="s">
        <v>111</v>
      </c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142"/>
    </row>
    <row r="78" spans="1:12" s="43" customFormat="1" x14ac:dyDescent="0.2">
      <c r="A78" s="110" t="s">
        <v>12</v>
      </c>
      <c r="B78" s="6" t="s">
        <v>202</v>
      </c>
      <c r="C78" s="110" t="s">
        <v>203</v>
      </c>
      <c r="D78" s="112" t="s">
        <v>249</v>
      </c>
      <c r="E78" s="108" t="s">
        <v>205</v>
      </c>
      <c r="F78" s="110" t="s">
        <v>203</v>
      </c>
      <c r="G78" s="112" t="s">
        <v>204</v>
      </c>
      <c r="H78" s="110" t="s">
        <v>206</v>
      </c>
      <c r="I78" s="108"/>
      <c r="J78" s="108"/>
      <c r="K78" s="35"/>
      <c r="L78" s="5" t="s">
        <v>23</v>
      </c>
    </row>
    <row r="79" spans="1:12" s="43" customFormat="1" x14ac:dyDescent="0.2">
      <c r="A79" s="110" t="s">
        <v>13</v>
      </c>
      <c r="B79" s="6" t="s">
        <v>207</v>
      </c>
      <c r="C79" s="5" t="s">
        <v>208</v>
      </c>
      <c r="D79" s="10" t="s">
        <v>248</v>
      </c>
      <c r="E79" s="6" t="s">
        <v>210</v>
      </c>
      <c r="F79" s="5" t="s">
        <v>208</v>
      </c>
      <c r="G79" s="10" t="s">
        <v>209</v>
      </c>
      <c r="H79" s="110" t="s">
        <v>206</v>
      </c>
      <c r="I79" s="6"/>
      <c r="J79" s="5"/>
      <c r="K79" s="10"/>
      <c r="L79" s="5" t="s">
        <v>23</v>
      </c>
    </row>
    <row r="80" spans="1:12" s="43" customFormat="1" x14ac:dyDescent="0.2">
      <c r="A80" s="121" t="s">
        <v>14</v>
      </c>
      <c r="B80" s="129" t="s">
        <v>252</v>
      </c>
      <c r="C80" s="121" t="s">
        <v>6</v>
      </c>
      <c r="D80" s="133">
        <f>6.64+14</f>
        <v>20.64</v>
      </c>
      <c r="E80" s="6" t="s">
        <v>254</v>
      </c>
      <c r="F80" s="5" t="s">
        <v>6</v>
      </c>
      <c r="G80" s="10">
        <f>11+3</f>
        <v>14</v>
      </c>
      <c r="H80" s="110" t="s">
        <v>206</v>
      </c>
      <c r="I80" s="6"/>
      <c r="J80" s="5"/>
      <c r="K80" s="10"/>
      <c r="L80" s="5" t="s">
        <v>23</v>
      </c>
    </row>
    <row r="81" spans="1:13" s="43" customFormat="1" x14ac:dyDescent="0.2">
      <c r="A81" s="122"/>
      <c r="B81" s="131"/>
      <c r="C81" s="122"/>
      <c r="D81" s="135"/>
      <c r="E81" s="6" t="s">
        <v>267</v>
      </c>
      <c r="F81" s="5" t="s">
        <v>6</v>
      </c>
      <c r="G81" s="10">
        <v>6.64</v>
      </c>
      <c r="H81" s="110" t="s">
        <v>206</v>
      </c>
      <c r="I81" s="6"/>
      <c r="J81" s="5"/>
      <c r="K81" s="10"/>
      <c r="L81" s="5" t="s">
        <v>23</v>
      </c>
    </row>
    <row r="82" spans="1:13" s="43" customFormat="1" x14ac:dyDescent="0.2">
      <c r="A82" s="110" t="s">
        <v>15</v>
      </c>
      <c r="B82" s="6" t="s">
        <v>253</v>
      </c>
      <c r="C82" s="5" t="s">
        <v>6</v>
      </c>
      <c r="D82" s="10">
        <f>1+2</f>
        <v>3</v>
      </c>
      <c r="E82" s="6" t="s">
        <v>255</v>
      </c>
      <c r="F82" s="5" t="s">
        <v>6</v>
      </c>
      <c r="G82" s="10">
        <v>3</v>
      </c>
      <c r="H82" s="110" t="s">
        <v>206</v>
      </c>
      <c r="I82" s="6"/>
      <c r="J82" s="5"/>
      <c r="K82" s="10"/>
      <c r="L82" s="5" t="s">
        <v>23</v>
      </c>
    </row>
    <row r="83" spans="1:13" s="43" customFormat="1" x14ac:dyDescent="0.2">
      <c r="A83" s="110" t="s">
        <v>16</v>
      </c>
      <c r="B83" s="6" t="s">
        <v>250</v>
      </c>
      <c r="C83" s="5" t="s">
        <v>5</v>
      </c>
      <c r="D83" s="10">
        <v>7.29</v>
      </c>
      <c r="E83" s="6" t="s">
        <v>251</v>
      </c>
      <c r="F83" s="5" t="s">
        <v>5</v>
      </c>
      <c r="G83" s="10">
        <v>7.29</v>
      </c>
      <c r="H83" s="110" t="s">
        <v>206</v>
      </c>
      <c r="I83" s="6"/>
      <c r="J83" s="5"/>
      <c r="K83" s="10"/>
      <c r="L83" s="5" t="s">
        <v>23</v>
      </c>
    </row>
    <row r="84" spans="1:13" s="43" customFormat="1" x14ac:dyDescent="0.2">
      <c r="A84" s="110" t="s">
        <v>17</v>
      </c>
      <c r="B84" s="6" t="s">
        <v>261</v>
      </c>
      <c r="C84" s="5" t="s">
        <v>5</v>
      </c>
      <c r="D84" s="10">
        <v>2.67</v>
      </c>
      <c r="E84" s="6" t="s">
        <v>262</v>
      </c>
      <c r="F84" s="5" t="s">
        <v>5</v>
      </c>
      <c r="G84" s="10">
        <f>D84</f>
        <v>2.67</v>
      </c>
      <c r="H84" s="110" t="s">
        <v>206</v>
      </c>
      <c r="I84" s="6"/>
      <c r="J84" s="5"/>
      <c r="K84" s="10"/>
      <c r="L84" s="5" t="s">
        <v>23</v>
      </c>
    </row>
    <row r="85" spans="1:13" s="43" customFormat="1" ht="15.75" customHeight="1" x14ac:dyDescent="0.2">
      <c r="A85" s="110" t="s">
        <v>18</v>
      </c>
      <c r="B85" s="6" t="s">
        <v>211</v>
      </c>
      <c r="C85" s="5" t="s">
        <v>7</v>
      </c>
      <c r="D85" s="10">
        <v>0.2</v>
      </c>
      <c r="E85" s="6" t="s">
        <v>128</v>
      </c>
      <c r="F85" s="5" t="s">
        <v>7</v>
      </c>
      <c r="G85" s="10">
        <v>0.2</v>
      </c>
      <c r="H85" s="110" t="s">
        <v>206</v>
      </c>
      <c r="I85" s="6"/>
      <c r="J85" s="5"/>
      <c r="K85" s="10"/>
      <c r="L85" s="5" t="s">
        <v>23</v>
      </c>
    </row>
    <row r="86" spans="1:13" s="43" customFormat="1" ht="21" customHeight="1" x14ac:dyDescent="0.2">
      <c r="A86" s="121" t="s">
        <v>19</v>
      </c>
      <c r="B86" s="129" t="s">
        <v>214</v>
      </c>
      <c r="C86" s="121" t="s">
        <v>7</v>
      </c>
      <c r="D86" s="133">
        <v>0.2</v>
      </c>
      <c r="E86" s="121"/>
      <c r="F86" s="121"/>
      <c r="G86" s="133"/>
      <c r="H86" s="121"/>
      <c r="I86" s="6" t="s">
        <v>215</v>
      </c>
      <c r="J86" s="110" t="s">
        <v>216</v>
      </c>
      <c r="K86" s="10">
        <v>6</v>
      </c>
      <c r="L86" s="5" t="s">
        <v>23</v>
      </c>
    </row>
    <row r="87" spans="1:13" s="43" customFormat="1" ht="21" customHeight="1" x14ac:dyDescent="0.2">
      <c r="A87" s="132"/>
      <c r="B87" s="130"/>
      <c r="C87" s="132"/>
      <c r="D87" s="134"/>
      <c r="E87" s="132"/>
      <c r="F87" s="132"/>
      <c r="G87" s="134"/>
      <c r="H87" s="132"/>
      <c r="I87" s="6" t="s">
        <v>217</v>
      </c>
      <c r="J87" s="110" t="s">
        <v>216</v>
      </c>
      <c r="K87" s="10">
        <v>6</v>
      </c>
      <c r="L87" s="5" t="s">
        <v>23</v>
      </c>
    </row>
    <row r="88" spans="1:13" s="43" customFormat="1" ht="21" customHeight="1" x14ac:dyDescent="0.2">
      <c r="A88" s="122"/>
      <c r="B88" s="131"/>
      <c r="C88" s="122"/>
      <c r="D88" s="135"/>
      <c r="E88" s="122"/>
      <c r="F88" s="122"/>
      <c r="G88" s="135"/>
      <c r="H88" s="122"/>
      <c r="I88" s="6" t="s">
        <v>218</v>
      </c>
      <c r="J88" s="110" t="s">
        <v>35</v>
      </c>
      <c r="K88" s="10">
        <v>10</v>
      </c>
      <c r="L88" s="5" t="s">
        <v>23</v>
      </c>
      <c r="M88" s="104"/>
    </row>
    <row r="89" spans="1:13" s="43" customFormat="1" ht="28.5" customHeight="1" x14ac:dyDescent="0.2">
      <c r="A89" s="110" t="s">
        <v>21</v>
      </c>
      <c r="B89" s="6" t="s">
        <v>212</v>
      </c>
      <c r="C89" s="5" t="s">
        <v>5</v>
      </c>
      <c r="D89" s="10">
        <f>1.2+2.16+0.48+2+2</f>
        <v>7.84</v>
      </c>
      <c r="E89" s="6"/>
      <c r="F89" s="5"/>
      <c r="G89" s="10"/>
      <c r="H89" s="110"/>
      <c r="I89" s="6" t="s">
        <v>213</v>
      </c>
      <c r="J89" s="5" t="s">
        <v>24</v>
      </c>
      <c r="K89" s="10"/>
      <c r="L89" s="5" t="s">
        <v>23</v>
      </c>
    </row>
    <row r="90" spans="1:13" s="43" customFormat="1" ht="21" customHeight="1" x14ac:dyDescent="0.2">
      <c r="A90" s="110" t="s">
        <v>20</v>
      </c>
      <c r="B90" s="6" t="s">
        <v>219</v>
      </c>
      <c r="C90" s="110" t="s">
        <v>203</v>
      </c>
      <c r="D90" s="112" t="s">
        <v>249</v>
      </c>
      <c r="E90" s="6"/>
      <c r="F90" s="5"/>
      <c r="G90" s="10"/>
      <c r="H90" s="110"/>
      <c r="I90" s="6" t="s">
        <v>220</v>
      </c>
      <c r="J90" s="110" t="s">
        <v>203</v>
      </c>
      <c r="K90" s="112" t="s">
        <v>249</v>
      </c>
      <c r="L90" s="5" t="s">
        <v>23</v>
      </c>
    </row>
    <row r="91" spans="1:13" s="43" customFormat="1" ht="21" customHeight="1" x14ac:dyDescent="0.2">
      <c r="A91" s="121" t="s">
        <v>223</v>
      </c>
      <c r="B91" s="129" t="s">
        <v>221</v>
      </c>
      <c r="C91" s="121" t="s">
        <v>222</v>
      </c>
      <c r="D91" s="133" t="s">
        <v>248</v>
      </c>
      <c r="E91" s="6"/>
      <c r="F91" s="5"/>
      <c r="G91" s="10"/>
      <c r="H91" s="110"/>
      <c r="I91" s="6" t="s">
        <v>258</v>
      </c>
      <c r="J91" s="110" t="s">
        <v>222</v>
      </c>
      <c r="K91" s="10" t="s">
        <v>259</v>
      </c>
      <c r="L91" s="5" t="s">
        <v>23</v>
      </c>
    </row>
    <row r="92" spans="1:13" s="43" customFormat="1" ht="21" customHeight="1" x14ac:dyDescent="0.2">
      <c r="A92" s="132"/>
      <c r="B92" s="130"/>
      <c r="C92" s="132"/>
      <c r="D92" s="134"/>
      <c r="E92" s="6"/>
      <c r="F92" s="5"/>
      <c r="G92" s="10"/>
      <c r="H92" s="110"/>
      <c r="I92" s="6" t="s">
        <v>265</v>
      </c>
      <c r="J92" s="110" t="s">
        <v>203</v>
      </c>
      <c r="K92" s="10" t="s">
        <v>257</v>
      </c>
      <c r="L92" s="5" t="s">
        <v>23</v>
      </c>
    </row>
    <row r="93" spans="1:13" s="43" customFormat="1" ht="21" customHeight="1" x14ac:dyDescent="0.2">
      <c r="A93" s="122"/>
      <c r="B93" s="131"/>
      <c r="C93" s="122"/>
      <c r="D93" s="135"/>
      <c r="E93" s="6"/>
      <c r="F93" s="5"/>
      <c r="G93" s="10"/>
      <c r="H93" s="110"/>
      <c r="I93" s="6" t="s">
        <v>268</v>
      </c>
      <c r="J93" s="110" t="s">
        <v>44</v>
      </c>
      <c r="K93" s="10">
        <v>4</v>
      </c>
      <c r="L93" s="5" t="s">
        <v>23</v>
      </c>
    </row>
    <row r="94" spans="1:13" s="43" customFormat="1" ht="21" customHeight="1" x14ac:dyDescent="0.2">
      <c r="A94" s="111" t="s">
        <v>25</v>
      </c>
      <c r="B94" s="109" t="s">
        <v>256</v>
      </c>
      <c r="C94" s="111" t="s">
        <v>5</v>
      </c>
      <c r="D94" s="113">
        <f>0.32+0.54+1.8+0.22+0.24</f>
        <v>3.12</v>
      </c>
      <c r="E94" s="6"/>
      <c r="F94" s="5"/>
      <c r="G94" s="10"/>
      <c r="H94" s="110"/>
      <c r="I94" s="6" t="s">
        <v>264</v>
      </c>
      <c r="J94" s="110" t="s">
        <v>24</v>
      </c>
      <c r="K94" s="10">
        <v>0.94</v>
      </c>
      <c r="L94" s="5" t="s">
        <v>23</v>
      </c>
    </row>
    <row r="95" spans="1:13" s="43" customFormat="1" ht="21" customHeight="1" x14ac:dyDescent="0.2">
      <c r="A95" s="111" t="s">
        <v>224</v>
      </c>
      <c r="B95" s="109" t="s">
        <v>260</v>
      </c>
      <c r="C95" s="111" t="s">
        <v>5</v>
      </c>
      <c r="D95" s="113">
        <f>D83+D84</f>
        <v>9.9600000000000009</v>
      </c>
      <c r="E95" s="6"/>
      <c r="F95" s="5"/>
      <c r="G95" s="10"/>
      <c r="H95" s="110"/>
      <c r="I95" s="6" t="s">
        <v>263</v>
      </c>
      <c r="J95" s="110" t="s">
        <v>5</v>
      </c>
      <c r="K95" s="10">
        <f>D95</f>
        <v>9.9600000000000009</v>
      </c>
      <c r="L95" s="5" t="s">
        <v>23</v>
      </c>
    </row>
    <row r="96" spans="1:13" s="43" customFormat="1" ht="21" customHeight="1" x14ac:dyDescent="0.2">
      <c r="A96" s="111" t="s">
        <v>225</v>
      </c>
      <c r="B96" s="109" t="s">
        <v>266</v>
      </c>
      <c r="C96" s="111" t="s">
        <v>6</v>
      </c>
      <c r="D96" s="113">
        <f>D80</f>
        <v>20.64</v>
      </c>
      <c r="E96" s="6"/>
      <c r="F96" s="5"/>
      <c r="G96" s="10"/>
      <c r="H96" s="110"/>
      <c r="I96" s="6" t="s">
        <v>267</v>
      </c>
      <c r="J96" s="110" t="s">
        <v>6</v>
      </c>
      <c r="K96" s="10">
        <f>D96</f>
        <v>20.64</v>
      </c>
      <c r="L96" s="5" t="s">
        <v>23</v>
      </c>
    </row>
    <row r="97" spans="1:12" ht="15.75" x14ac:dyDescent="0.2">
      <c r="A97" s="6"/>
      <c r="B97" s="114" t="s">
        <v>34</v>
      </c>
      <c r="C97" s="8"/>
      <c r="D97" s="5"/>
      <c r="E97" s="6"/>
      <c r="F97" s="5"/>
      <c r="G97" s="6"/>
      <c r="H97" s="6"/>
      <c r="I97" s="6"/>
      <c r="J97" s="5"/>
      <c r="K97" s="5"/>
      <c r="L97" s="5"/>
    </row>
    <row r="98" spans="1:12" ht="25.5" x14ac:dyDescent="0.2">
      <c r="A98" s="49" t="s">
        <v>12</v>
      </c>
      <c r="B98" s="34" t="s">
        <v>116</v>
      </c>
      <c r="C98" s="49" t="s">
        <v>5</v>
      </c>
      <c r="D98" s="49" t="s">
        <v>70</v>
      </c>
      <c r="E98" s="34" t="s">
        <v>90</v>
      </c>
      <c r="F98" s="49" t="s">
        <v>91</v>
      </c>
      <c r="G98" s="49" t="s">
        <v>70</v>
      </c>
      <c r="H98" s="49" t="s">
        <v>26</v>
      </c>
      <c r="I98" s="34" t="s">
        <v>90</v>
      </c>
      <c r="J98" s="49" t="s">
        <v>91</v>
      </c>
      <c r="K98" s="49" t="s">
        <v>70</v>
      </c>
      <c r="L98" s="87" t="s">
        <v>23</v>
      </c>
    </row>
    <row r="99" spans="1:12" ht="25.5" x14ac:dyDescent="0.2">
      <c r="A99" s="49" t="s">
        <v>13</v>
      </c>
      <c r="B99" s="6" t="s">
        <v>64</v>
      </c>
      <c r="C99" s="5" t="s">
        <v>5</v>
      </c>
      <c r="D99" s="5" t="s">
        <v>49</v>
      </c>
      <c r="E99" s="5"/>
      <c r="F99" s="5"/>
      <c r="G99" s="5"/>
      <c r="H99" s="5"/>
      <c r="I99" s="6" t="s">
        <v>113</v>
      </c>
      <c r="J99" s="5" t="s">
        <v>24</v>
      </c>
      <c r="K99" s="5" t="s">
        <v>40</v>
      </c>
      <c r="L99" s="5" t="s">
        <v>23</v>
      </c>
    </row>
    <row r="100" spans="1:12" ht="38.25" x14ac:dyDescent="0.2">
      <c r="A100" s="49" t="s">
        <v>14</v>
      </c>
      <c r="B100" s="6" t="s">
        <v>145</v>
      </c>
      <c r="C100" s="5" t="s">
        <v>5</v>
      </c>
      <c r="D100" s="5" t="s">
        <v>117</v>
      </c>
      <c r="E100" s="6"/>
      <c r="F100" s="5"/>
      <c r="G100" s="6"/>
      <c r="H100" s="6"/>
      <c r="I100" s="6" t="s">
        <v>113</v>
      </c>
      <c r="J100" s="5" t="s">
        <v>38</v>
      </c>
      <c r="K100" s="5" t="s">
        <v>240</v>
      </c>
      <c r="L100" s="5" t="s">
        <v>23</v>
      </c>
    </row>
    <row r="101" spans="1:12" s="72" customFormat="1" ht="16.5" customHeight="1" x14ac:dyDescent="0.2">
      <c r="A101" s="30"/>
      <c r="B101" s="30" t="s">
        <v>92</v>
      </c>
      <c r="C101" s="30"/>
      <c r="D101" s="30"/>
      <c r="E101" s="30"/>
      <c r="F101" s="30"/>
      <c r="G101" s="30"/>
      <c r="H101" s="30"/>
      <c r="I101" s="30"/>
      <c r="J101" s="30"/>
      <c r="K101" s="30"/>
      <c r="L101" s="30"/>
    </row>
    <row r="102" spans="1:12" s="73" customFormat="1" x14ac:dyDescent="0.2">
      <c r="A102" s="46" t="s">
        <v>12</v>
      </c>
      <c r="B102" s="36" t="s">
        <v>93</v>
      </c>
      <c r="C102" s="46" t="s">
        <v>94</v>
      </c>
      <c r="D102" s="37" t="s">
        <v>95</v>
      </c>
      <c r="E102" s="48"/>
      <c r="F102" s="47"/>
      <c r="G102" s="38"/>
      <c r="H102" s="47"/>
      <c r="I102" s="39"/>
      <c r="J102" s="47"/>
      <c r="K102" s="38"/>
      <c r="L102" s="5" t="s">
        <v>23</v>
      </c>
    </row>
    <row r="103" spans="1:12" s="73" customFormat="1" ht="25.5" customHeight="1" x14ac:dyDescent="0.2">
      <c r="A103" s="40">
        <v>2</v>
      </c>
      <c r="B103" s="36" t="s">
        <v>96</v>
      </c>
      <c r="C103" s="47" t="s">
        <v>94</v>
      </c>
      <c r="D103" s="38" t="s">
        <v>97</v>
      </c>
      <c r="E103" s="41"/>
      <c r="F103" s="47"/>
      <c r="G103" s="38"/>
      <c r="H103" s="47"/>
      <c r="I103" s="48" t="s">
        <v>50</v>
      </c>
      <c r="J103" s="47" t="s">
        <v>7</v>
      </c>
      <c r="K103" s="38" t="str">
        <f>D103</f>
        <v>2,6/0,26</v>
      </c>
      <c r="L103" s="5" t="s">
        <v>23</v>
      </c>
    </row>
    <row r="104" spans="1:12" s="73" customFormat="1" ht="17.25" customHeight="1" x14ac:dyDescent="0.2">
      <c r="A104" s="46" t="s">
        <v>14</v>
      </c>
      <c r="B104" s="36" t="s">
        <v>98</v>
      </c>
      <c r="C104" s="46" t="s">
        <v>94</v>
      </c>
      <c r="D104" s="37" t="s">
        <v>95</v>
      </c>
      <c r="E104" s="48"/>
      <c r="F104" s="47"/>
      <c r="G104" s="38"/>
      <c r="H104" s="47"/>
      <c r="I104" s="39" t="s">
        <v>121</v>
      </c>
      <c r="J104" s="47" t="s">
        <v>99</v>
      </c>
      <c r="K104" s="38">
        <v>0.52</v>
      </c>
      <c r="L104" s="5" t="s">
        <v>23</v>
      </c>
    </row>
    <row r="105" spans="1:12" s="73" customFormat="1" ht="29.25" customHeight="1" x14ac:dyDescent="0.2">
      <c r="A105" s="46" t="s">
        <v>15</v>
      </c>
      <c r="B105" s="48" t="s">
        <v>100</v>
      </c>
      <c r="C105" s="99" t="s">
        <v>44</v>
      </c>
      <c r="D105" s="38">
        <v>3</v>
      </c>
      <c r="E105" s="48"/>
      <c r="F105" s="47"/>
      <c r="G105" s="38"/>
      <c r="H105" s="47"/>
      <c r="I105" s="36" t="s">
        <v>101</v>
      </c>
      <c r="J105" s="47" t="s">
        <v>102</v>
      </c>
      <c r="K105" s="38" t="s">
        <v>103</v>
      </c>
      <c r="L105" s="5" t="s">
        <v>23</v>
      </c>
    </row>
    <row r="106" spans="1:12" s="73" customFormat="1" ht="30" customHeight="1" x14ac:dyDescent="0.2">
      <c r="A106" s="46" t="s">
        <v>16</v>
      </c>
      <c r="B106" s="100" t="s">
        <v>177</v>
      </c>
      <c r="C106" s="47" t="s">
        <v>35</v>
      </c>
      <c r="D106" s="38">
        <v>13.85</v>
      </c>
      <c r="E106" s="48"/>
      <c r="F106" s="47"/>
      <c r="G106" s="38"/>
      <c r="H106" s="47"/>
      <c r="I106" s="36" t="s">
        <v>247</v>
      </c>
      <c r="J106" s="47" t="s">
        <v>104</v>
      </c>
      <c r="K106" s="38" t="s">
        <v>105</v>
      </c>
      <c r="L106" s="5" t="s">
        <v>23</v>
      </c>
    </row>
    <row r="107" spans="1:12" s="73" customFormat="1" x14ac:dyDescent="0.2">
      <c r="A107" s="46" t="s">
        <v>17</v>
      </c>
      <c r="B107" s="48" t="s">
        <v>106</v>
      </c>
      <c r="C107" s="47" t="s">
        <v>35</v>
      </c>
      <c r="D107" s="38">
        <v>4</v>
      </c>
      <c r="E107" s="48"/>
      <c r="F107" s="47"/>
      <c r="G107" s="38"/>
      <c r="H107" s="47"/>
      <c r="I107" s="36" t="s">
        <v>107</v>
      </c>
      <c r="J107" s="47" t="s">
        <v>108</v>
      </c>
      <c r="K107" s="38">
        <v>7.8</v>
      </c>
      <c r="L107" s="5" t="s">
        <v>23</v>
      </c>
    </row>
    <row r="108" spans="1:12" s="73" customFormat="1" ht="30" customHeight="1" x14ac:dyDescent="0.2">
      <c r="A108" s="46" t="s">
        <v>18</v>
      </c>
      <c r="B108" s="36" t="s">
        <v>109</v>
      </c>
      <c r="C108" s="46" t="s">
        <v>5</v>
      </c>
      <c r="D108" s="37">
        <v>3.1</v>
      </c>
      <c r="E108" s="36"/>
      <c r="F108" s="46"/>
      <c r="G108" s="37"/>
      <c r="H108" s="46"/>
      <c r="I108" s="36" t="s">
        <v>122</v>
      </c>
      <c r="J108" s="37" t="s">
        <v>24</v>
      </c>
      <c r="K108" s="10">
        <v>0.8</v>
      </c>
      <c r="L108" s="5" t="s">
        <v>23</v>
      </c>
    </row>
    <row r="109" spans="1:12" ht="15.75" x14ac:dyDescent="0.2">
      <c r="A109" s="21"/>
      <c r="B109" s="23" t="s">
        <v>55</v>
      </c>
      <c r="C109" s="22"/>
      <c r="D109" s="22"/>
      <c r="E109" s="18"/>
      <c r="F109" s="15"/>
      <c r="G109" s="15"/>
      <c r="H109" s="15"/>
      <c r="I109" s="18"/>
      <c r="J109" s="15"/>
      <c r="K109" s="22"/>
      <c r="L109" s="22"/>
    </row>
    <row r="110" spans="1:12" s="72" customFormat="1" ht="41.25" customHeight="1" x14ac:dyDescent="0.2">
      <c r="A110" s="8">
        <v>1</v>
      </c>
      <c r="B110" s="6" t="s">
        <v>110</v>
      </c>
      <c r="C110" s="5" t="s">
        <v>44</v>
      </c>
      <c r="D110" s="37">
        <v>1</v>
      </c>
      <c r="E110" s="42"/>
      <c r="F110" s="46"/>
      <c r="G110" s="37"/>
      <c r="H110" s="46"/>
      <c r="I110" s="36" t="s">
        <v>120</v>
      </c>
      <c r="J110" s="5" t="s">
        <v>44</v>
      </c>
      <c r="K110" s="10">
        <v>1</v>
      </c>
      <c r="L110" s="5" t="s">
        <v>23</v>
      </c>
    </row>
    <row r="111" spans="1:12" ht="25.5" x14ac:dyDescent="0.2">
      <c r="A111" s="12" t="s">
        <v>13</v>
      </c>
      <c r="B111" s="6" t="s">
        <v>178</v>
      </c>
      <c r="C111" s="5" t="s">
        <v>8</v>
      </c>
      <c r="D111" s="5" t="s">
        <v>41</v>
      </c>
      <c r="E111" s="6"/>
      <c r="F111" s="5"/>
      <c r="G111" s="5"/>
      <c r="H111" s="5"/>
      <c r="I111" s="34"/>
      <c r="J111" s="8"/>
      <c r="K111" s="5"/>
      <c r="L111" s="5" t="s">
        <v>23</v>
      </c>
    </row>
    <row r="112" spans="1:12" ht="25.5" x14ac:dyDescent="0.2">
      <c r="A112" s="12" t="s">
        <v>14</v>
      </c>
      <c r="B112" s="6" t="s">
        <v>56</v>
      </c>
      <c r="C112" s="5" t="s">
        <v>57</v>
      </c>
      <c r="D112" s="5"/>
      <c r="E112" s="6"/>
      <c r="F112" s="5"/>
      <c r="G112" s="5"/>
      <c r="H112" s="5"/>
      <c r="I112" s="6"/>
      <c r="J112" s="5"/>
      <c r="K112" s="5"/>
      <c r="L112" s="5" t="s">
        <v>23</v>
      </c>
    </row>
    <row r="113" spans="1:12" x14ac:dyDescent="0.2">
      <c r="A113" s="12" t="s">
        <v>15</v>
      </c>
      <c r="B113" s="9" t="s">
        <v>59</v>
      </c>
      <c r="C113" s="5" t="s">
        <v>5</v>
      </c>
      <c r="D113" s="5"/>
      <c r="E113" s="6"/>
      <c r="F113" s="5"/>
      <c r="G113" s="5"/>
      <c r="H113" s="5"/>
      <c r="I113" s="6"/>
      <c r="J113" s="5"/>
      <c r="K113" s="5"/>
      <c r="L113" s="5" t="s">
        <v>23</v>
      </c>
    </row>
    <row r="114" spans="1:12" ht="25.5" x14ac:dyDescent="0.2">
      <c r="A114" s="12" t="s">
        <v>16</v>
      </c>
      <c r="B114" s="6" t="s">
        <v>58</v>
      </c>
      <c r="C114" s="5" t="s">
        <v>57</v>
      </c>
      <c r="D114" s="5"/>
      <c r="E114" s="5"/>
      <c r="F114" s="5"/>
      <c r="G114" s="5"/>
      <c r="H114" s="5"/>
      <c r="I114" s="6"/>
      <c r="J114" s="5"/>
      <c r="K114" s="5"/>
      <c r="L114" s="5" t="s">
        <v>23</v>
      </c>
    </row>
    <row r="115" spans="1:12" ht="25.5" x14ac:dyDescent="0.2">
      <c r="A115" s="12" t="s">
        <v>17</v>
      </c>
      <c r="B115" s="6" t="s">
        <v>241</v>
      </c>
      <c r="C115" s="5" t="s">
        <v>57</v>
      </c>
      <c r="D115" s="5"/>
      <c r="E115" s="5"/>
      <c r="F115" s="5"/>
      <c r="G115" s="5"/>
      <c r="H115" s="5"/>
      <c r="I115" s="6"/>
      <c r="J115" s="5"/>
      <c r="K115" s="5"/>
      <c r="L115" s="5" t="s">
        <v>23</v>
      </c>
    </row>
    <row r="116" spans="1:12" ht="22.5" customHeight="1" x14ac:dyDescent="0.2">
      <c r="A116" s="115" t="s">
        <v>53</v>
      </c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</row>
    <row r="117" spans="1:12" ht="9" customHeight="1" x14ac:dyDescent="0.2">
      <c r="A117" s="74"/>
      <c r="B117" s="75"/>
      <c r="C117" s="75"/>
      <c r="D117" s="75"/>
      <c r="E117" s="75"/>
      <c r="F117" s="74"/>
      <c r="G117" s="74"/>
      <c r="H117" s="74"/>
      <c r="I117" s="74"/>
      <c r="J117" s="65"/>
      <c r="K117" s="65"/>
      <c r="L117" s="61"/>
    </row>
    <row r="118" spans="1:12" ht="14.25" x14ac:dyDescent="0.2">
      <c r="A118" s="76"/>
      <c r="B118" s="77" t="s">
        <v>51</v>
      </c>
      <c r="C118" s="76"/>
      <c r="D118" s="76"/>
      <c r="E118" s="76"/>
      <c r="F118" s="76"/>
      <c r="G118" s="76"/>
      <c r="H118" s="76"/>
      <c r="I118" s="76"/>
      <c r="J118" s="78"/>
      <c r="K118" s="78"/>
      <c r="L118" s="94"/>
    </row>
    <row r="119" spans="1:12" ht="15" x14ac:dyDescent="0.2">
      <c r="A119" s="31"/>
      <c r="B119" s="79" t="s">
        <v>52</v>
      </c>
      <c r="C119" s="76"/>
      <c r="D119" s="76"/>
      <c r="E119" s="76"/>
      <c r="F119" s="76"/>
      <c r="G119" s="76"/>
      <c r="H119" s="76"/>
      <c r="I119" s="76"/>
      <c r="J119" s="78"/>
      <c r="K119" s="78"/>
      <c r="L119" s="94"/>
    </row>
    <row r="120" spans="1:12" ht="15.75" x14ac:dyDescent="0.2">
      <c r="A120" s="80"/>
      <c r="B120" s="32"/>
      <c r="C120" s="32"/>
      <c r="D120" s="32"/>
      <c r="E120" s="81"/>
      <c r="F120" s="33"/>
      <c r="G120" s="74"/>
      <c r="H120" s="74"/>
      <c r="I120" s="74"/>
      <c r="J120" s="65"/>
      <c r="K120" s="65"/>
      <c r="L120" s="61"/>
    </row>
    <row r="121" spans="1:12" ht="15" x14ac:dyDescent="0.2">
      <c r="A121" s="74"/>
      <c r="B121" s="82" t="s">
        <v>74</v>
      </c>
      <c r="C121" s="82"/>
      <c r="D121" s="82"/>
      <c r="E121" s="82"/>
      <c r="F121" s="74"/>
      <c r="G121" s="75"/>
      <c r="H121" s="75"/>
      <c r="I121" s="75"/>
    </row>
    <row r="122" spans="1:12" ht="15.75" x14ac:dyDescent="0.2">
      <c r="A122" s="75"/>
      <c r="B122" s="75"/>
      <c r="C122" s="75"/>
      <c r="D122" s="75"/>
      <c r="E122" s="75"/>
      <c r="F122" s="75"/>
      <c r="G122" s="74"/>
      <c r="H122" s="74"/>
      <c r="I122" s="74"/>
      <c r="J122" s="65"/>
      <c r="K122" s="65"/>
      <c r="L122" s="61"/>
    </row>
    <row r="123" spans="1:12" ht="15" x14ac:dyDescent="0.2">
      <c r="B123" s="82" t="s">
        <v>77</v>
      </c>
    </row>
    <row r="124" spans="1:12" ht="15.75" x14ac:dyDescent="0.2">
      <c r="A124" s="75"/>
      <c r="B124" s="75"/>
      <c r="C124" s="75"/>
      <c r="D124" s="75"/>
      <c r="E124" s="75"/>
      <c r="F124" s="75"/>
      <c r="G124" s="74"/>
      <c r="H124" s="74"/>
      <c r="I124" s="74"/>
      <c r="J124" s="65"/>
      <c r="K124" s="65"/>
      <c r="L124" s="61"/>
    </row>
  </sheetData>
  <mergeCells count="50">
    <mergeCell ref="A56:L56"/>
    <mergeCell ref="B91:B93"/>
    <mergeCell ref="C91:C93"/>
    <mergeCell ref="D91:D93"/>
    <mergeCell ref="A91:A93"/>
    <mergeCell ref="B80:B81"/>
    <mergeCell ref="A80:A81"/>
    <mergeCell ref="C80:C81"/>
    <mergeCell ref="D80:D81"/>
    <mergeCell ref="A39:L39"/>
    <mergeCell ref="B47:B54"/>
    <mergeCell ref="C47:C54"/>
    <mergeCell ref="D47:D54"/>
    <mergeCell ref="A47:A54"/>
    <mergeCell ref="A43:A46"/>
    <mergeCell ref="B43:B46"/>
    <mergeCell ref="C43:C46"/>
    <mergeCell ref="D43:D46"/>
    <mergeCell ref="D86:D88"/>
    <mergeCell ref="E86:E88"/>
    <mergeCell ref="B61:B63"/>
    <mergeCell ref="F86:F88"/>
    <mergeCell ref="A66:A70"/>
    <mergeCell ref="C66:C70"/>
    <mergeCell ref="D66:D70"/>
    <mergeCell ref="A72:L72"/>
    <mergeCell ref="A77:L77"/>
    <mergeCell ref="A86:A88"/>
    <mergeCell ref="B66:B70"/>
    <mergeCell ref="G86:G88"/>
    <mergeCell ref="H86:H88"/>
    <mergeCell ref="A61:A63"/>
    <mergeCell ref="C61:C63"/>
    <mergeCell ref="D61:D63"/>
    <mergeCell ref="A116:L116"/>
    <mergeCell ref="E1:L1"/>
    <mergeCell ref="H2:L2"/>
    <mergeCell ref="H4:L4"/>
    <mergeCell ref="H5:L5"/>
    <mergeCell ref="E22:E23"/>
    <mergeCell ref="F22:F23"/>
    <mergeCell ref="A8:L8"/>
    <mergeCell ref="C10:D10"/>
    <mergeCell ref="E10:H10"/>
    <mergeCell ref="I10:L10"/>
    <mergeCell ref="A9:L9"/>
    <mergeCell ref="A10:A11"/>
    <mergeCell ref="B10:B11"/>
    <mergeCell ref="B86:B88"/>
    <mergeCell ref="C86:C88"/>
  </mergeCells>
  <phoneticPr fontId="0" type="noConversion"/>
  <printOptions horizontalCentered="1"/>
  <pageMargins left="0.19685039370078741" right="0" top="0" bottom="0" header="0" footer="0"/>
  <pageSetup paperSize="256" scale="76" fitToHeight="0" orientation="landscape" r:id="rId1"/>
  <headerFooter alignWithMargins="0"/>
  <rowBreaks count="2" manualBreakCount="2">
    <brk id="38" max="11" man="1"/>
    <brk id="12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2023-08-04T09:08:54Z</cp:lastPrinted>
  <dcterms:created xsi:type="dcterms:W3CDTF">2002-06-27T06:35:29Z</dcterms:created>
  <dcterms:modified xsi:type="dcterms:W3CDTF">2023-08-04T09:20:43Z</dcterms:modified>
</cp:coreProperties>
</file>